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260" windowHeight="98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Sheet1!$B$17:$F$20,Sheet1!$G$19:$G$20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Sheet1!$B$17:$F$20</definedName>
    <definedName name="solver_lhs2" localSheetId="0" hidden="1">Sheet1!$G$19:$G$20</definedName>
    <definedName name="solver_lhs3" localSheetId="0" hidden="1">Sheet1!$B$21:$F$21</definedName>
    <definedName name="solver_lhs4" localSheetId="0" hidden="1">Sheet1!$H$17:$H$20</definedName>
    <definedName name="solver_lhs5" localSheetId="0" hidden="1">Sheet1!$G$20</definedName>
    <definedName name="solver_lin" localSheetId="0" hidden="1">1</definedName>
    <definedName name="solver_neg" localSheetId="0" hidden="1">2</definedName>
    <definedName name="solver_num" localSheetId="0" hidden="1">5</definedName>
    <definedName name="solver_nwt" localSheetId="0" hidden="1">1</definedName>
    <definedName name="solver_opt" localSheetId="0" hidden="1">Sheet1!$I$21</definedName>
    <definedName name="solver_pre" localSheetId="0" hidden="1">0.000001</definedName>
    <definedName name="solver_rel1" localSheetId="0" hidden="1">3</definedName>
    <definedName name="solver_rel2" localSheetId="0" hidden="1">5</definedName>
    <definedName name="solver_rel3" localSheetId="0" hidden="1">2</definedName>
    <definedName name="solver_rel4" localSheetId="0" hidden="1">3</definedName>
    <definedName name="solver_rel5" localSheetId="0" hidden="1">2</definedName>
    <definedName name="solver_rhs1" localSheetId="0" hidden="1">0</definedName>
    <definedName name="solver_rhs2" localSheetId="0" hidden="1">binary</definedName>
    <definedName name="solver_rhs3" localSheetId="0" hidden="1">0</definedName>
    <definedName name="solver_rhs4" localSheetId="0" hidden="1">0</definedName>
    <definedName name="solver_rhs5" localSheetId="0" hidden="1">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B9" i="1" l="1"/>
  <c r="B21" i="1" s="1"/>
  <c r="C9" i="1"/>
  <c r="D9" i="1"/>
  <c r="E9" i="1"/>
  <c r="F9" i="1"/>
  <c r="H17" i="1"/>
  <c r="I17" i="1"/>
  <c r="I21" i="1" s="1"/>
  <c r="J17" i="1"/>
  <c r="K17" i="1" s="1"/>
  <c r="L17" i="1" s="1"/>
  <c r="L21" i="1" s="1"/>
  <c r="H18" i="1"/>
  <c r="I18" i="1"/>
  <c r="J18" i="1"/>
  <c r="K18" i="1" s="1"/>
  <c r="L18" i="1" s="1"/>
  <c r="H19" i="1"/>
  <c r="I19" i="1"/>
  <c r="J19" i="1"/>
  <c r="K19" i="1"/>
  <c r="L19" i="1" s="1"/>
  <c r="H20" i="1"/>
  <c r="I20" i="1"/>
  <c r="J20" i="1"/>
  <c r="K20" i="1"/>
  <c r="L20" i="1"/>
  <c r="C21" i="1"/>
  <c r="D21" i="1"/>
  <c r="E21" i="1"/>
  <c r="F21" i="1"/>
</calcChain>
</file>

<file path=xl/comments1.xml><?xml version="1.0" encoding="utf-8"?>
<comments xmlns="http://schemas.openxmlformats.org/spreadsheetml/2006/main">
  <authors>
    <author>schopra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Federal, state, and local taxes</t>
        </r>
      </text>
    </comment>
    <comment ref="H16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Capacity - amount produced &gt;= 0</t>
        </r>
      </text>
    </comment>
    <comment ref="I16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Fixed cost + Variable production and shipping cost</t>
        </r>
      </text>
    </comment>
    <comment ref="J16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Sales x sale price (B10)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Revenue - Cost
</t>
        </r>
      </text>
    </comment>
    <comment ref="L16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Profit*(1-tax rate)</t>
        </r>
      </text>
    </comment>
    <comment ref="A21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Demand - incoming supply = 0</t>
        </r>
      </text>
    </comment>
  </commentList>
</comments>
</file>

<file path=xl/sharedStrings.xml><?xml version="1.0" encoding="utf-8"?>
<sst xmlns="http://schemas.openxmlformats.org/spreadsheetml/2006/main" count="36" uniqueCount="27">
  <si>
    <t>Variable Production and Shipping Cost ($ / unit)</t>
  </si>
  <si>
    <t>Annual Fixed Cost (million $)</t>
  </si>
  <si>
    <t>Northeast</t>
  </si>
  <si>
    <t>Southeast</t>
  </si>
  <si>
    <t>Midwest</t>
  </si>
  <si>
    <t>South</t>
  </si>
  <si>
    <t>West</t>
  </si>
  <si>
    <t>Kentucky</t>
  </si>
  <si>
    <t>Pennsylvania</t>
  </si>
  <si>
    <t>N. Carolina</t>
  </si>
  <si>
    <t>California</t>
  </si>
  <si>
    <t>Demand ('000 units / month)</t>
  </si>
  <si>
    <t>Capacity '000s units</t>
  </si>
  <si>
    <t>Quantity Shipped</t>
  </si>
  <si>
    <t>Demand constraint</t>
  </si>
  <si>
    <t>Capacity Constraint</t>
  </si>
  <si>
    <t>Cost</t>
  </si>
  <si>
    <t>Revenue</t>
  </si>
  <si>
    <t>Profit</t>
  </si>
  <si>
    <t>After tax profit</t>
  </si>
  <si>
    <t>Sale price =</t>
  </si>
  <si>
    <t>Tax Rate</t>
  </si>
  <si>
    <t>Total Cost =</t>
  </si>
  <si>
    <t>Total Profit =</t>
  </si>
  <si>
    <t>Open (1) / Shut (0)</t>
  </si>
  <si>
    <t>Decision Variables and Constraints</t>
  </si>
  <si>
    <t>Input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</si>
</sst>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u/>
      <sz val="11"/>
      <name val="Times New Roman"/>
      <family val="1"/>
    </font>
    <font>
      <b/>
      <i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2" fillId="0" borderId="10" xfId="0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2" fontId="0" fillId="0" borderId="11" xfId="0" applyNumberFormat="1" applyBorder="1"/>
    <xf numFmtId="164" fontId="0" fillId="0" borderId="11" xfId="1" applyNumberFormat="1" applyFont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164" fontId="0" fillId="0" borderId="14" xfId="1" applyNumberFormat="1" applyFont="1" applyBorder="1"/>
    <xf numFmtId="164" fontId="0" fillId="0" borderId="1" xfId="1" applyNumberFormat="1" applyFont="1" applyBorder="1"/>
    <xf numFmtId="0" fontId="2" fillId="0" borderId="13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6" fillId="0" borderId="0" xfId="0" applyFont="1"/>
    <xf numFmtId="2" fontId="0" fillId="0" borderId="18" xfId="0" applyNumberFormat="1" applyBorder="1"/>
    <xf numFmtId="164" fontId="0" fillId="0" borderId="18" xfId="1" applyNumberFormat="1" applyFont="1" applyBorder="1"/>
    <xf numFmtId="0" fontId="2" fillId="0" borderId="19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0" fillId="0" borderId="15" xfId="0" applyBorder="1" applyAlignment="1"/>
    <xf numFmtId="0" fontId="5" fillId="0" borderId="0" xfId="0" applyFont="1" applyFill="1" applyBorder="1" applyAlignment="1">
      <alignment vertical="top" wrapText="1"/>
    </xf>
    <xf numFmtId="0" fontId="0" fillId="0" borderId="0" xfId="0" applyAlignment="1"/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0" fillId="0" borderId="9" xfId="0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C17" sqref="C17"/>
    </sheetView>
  </sheetViews>
  <sheetFormatPr defaultRowHeight="12.75" x14ac:dyDescent="0.2"/>
  <cols>
    <col min="1" max="1" width="13.85546875" customWidth="1"/>
    <col min="2" max="2" width="10.140625" bestFit="1" customWidth="1"/>
    <col min="8" max="8" width="11.85546875" customWidth="1"/>
    <col min="9" max="9" width="11" customWidth="1"/>
    <col min="10" max="10" width="12.28515625" customWidth="1"/>
    <col min="11" max="11" width="11.7109375" customWidth="1"/>
    <col min="12" max="12" width="11.85546875" customWidth="1"/>
  </cols>
  <sheetData>
    <row r="1" spans="1:12" x14ac:dyDescent="0.2">
      <c r="A1" s="26" t="s">
        <v>26</v>
      </c>
    </row>
    <row r="2" spans="1:12" ht="13.5" thickBot="1" x14ac:dyDescent="0.25"/>
    <row r="3" spans="1:12" ht="29.25" customHeight="1" thickBot="1" x14ac:dyDescent="0.25">
      <c r="A3" s="29"/>
      <c r="B3" s="31" t="s">
        <v>0</v>
      </c>
      <c r="C3" s="32"/>
      <c r="D3" s="32"/>
      <c r="E3" s="32"/>
      <c r="F3" s="33"/>
      <c r="G3" s="38" t="s">
        <v>1</v>
      </c>
      <c r="H3" s="40" t="s">
        <v>12</v>
      </c>
      <c r="I3" s="34" t="s">
        <v>21</v>
      </c>
    </row>
    <row r="4" spans="1:12" ht="32.25" customHeight="1" thickBot="1" x14ac:dyDescent="0.25">
      <c r="A4" s="30"/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9"/>
      <c r="H4" s="41"/>
      <c r="I4" s="35"/>
      <c r="J4" s="4"/>
    </row>
    <row r="5" spans="1:12" ht="15.75" thickBot="1" x14ac:dyDescent="0.25">
      <c r="A5" s="3" t="s">
        <v>7</v>
      </c>
      <c r="B5" s="2">
        <v>185</v>
      </c>
      <c r="C5" s="2">
        <v>180</v>
      </c>
      <c r="D5" s="2">
        <v>175</v>
      </c>
      <c r="E5" s="2">
        <v>175</v>
      </c>
      <c r="F5" s="2">
        <v>200</v>
      </c>
      <c r="G5" s="6">
        <v>150</v>
      </c>
      <c r="H5" s="24">
        <v>1000</v>
      </c>
      <c r="I5" s="25">
        <v>0.27</v>
      </c>
    </row>
    <row r="6" spans="1:12" ht="15.75" thickBot="1" x14ac:dyDescent="0.25">
      <c r="A6" s="3" t="s">
        <v>8</v>
      </c>
      <c r="B6" s="2">
        <v>170</v>
      </c>
      <c r="C6" s="2">
        <v>190</v>
      </c>
      <c r="D6" s="2">
        <v>180</v>
      </c>
      <c r="E6" s="2">
        <v>200</v>
      </c>
      <c r="F6" s="2">
        <v>220</v>
      </c>
      <c r="G6" s="6">
        <v>200</v>
      </c>
      <c r="H6" s="10">
        <v>1500</v>
      </c>
      <c r="I6" s="22">
        <v>0.27</v>
      </c>
    </row>
    <row r="7" spans="1:12" ht="15.75" thickBot="1" x14ac:dyDescent="0.25">
      <c r="A7" s="3" t="s">
        <v>9</v>
      </c>
      <c r="B7" s="2">
        <v>180</v>
      </c>
      <c r="C7" s="2">
        <v>180</v>
      </c>
      <c r="D7" s="2">
        <v>185</v>
      </c>
      <c r="E7" s="2">
        <v>185</v>
      </c>
      <c r="F7" s="2">
        <v>215</v>
      </c>
      <c r="G7" s="6">
        <v>200</v>
      </c>
      <c r="H7" s="10">
        <v>1500</v>
      </c>
      <c r="I7" s="22">
        <v>0.22</v>
      </c>
    </row>
    <row r="8" spans="1:12" ht="15.75" thickBot="1" x14ac:dyDescent="0.25">
      <c r="A8" s="3" t="s">
        <v>10</v>
      </c>
      <c r="B8" s="2">
        <v>220</v>
      </c>
      <c r="C8" s="2">
        <v>220</v>
      </c>
      <c r="D8" s="2">
        <v>195</v>
      </c>
      <c r="E8" s="2">
        <v>195</v>
      </c>
      <c r="F8" s="2">
        <v>175</v>
      </c>
      <c r="G8" s="6">
        <v>200</v>
      </c>
      <c r="H8" s="11">
        <v>1500</v>
      </c>
      <c r="I8" s="23">
        <v>0.27</v>
      </c>
    </row>
    <row r="9" spans="1:12" ht="37.5" customHeight="1" thickBot="1" x14ac:dyDescent="0.25">
      <c r="A9" s="3" t="s">
        <v>11</v>
      </c>
      <c r="B9" s="2">
        <f>1.5*700</f>
        <v>1050</v>
      </c>
      <c r="C9" s="2">
        <f>1.5*400</f>
        <v>600</v>
      </c>
      <c r="D9" s="2">
        <f>1.5*400</f>
        <v>600</v>
      </c>
      <c r="E9" s="2">
        <f>1.5*300</f>
        <v>450</v>
      </c>
      <c r="F9" s="2">
        <f>1.5*600</f>
        <v>900</v>
      </c>
      <c r="G9" s="2"/>
    </row>
    <row r="10" spans="1:12" ht="13.5" thickBot="1" x14ac:dyDescent="0.25"/>
    <row r="11" spans="1:12" ht="15.75" thickBot="1" x14ac:dyDescent="0.25">
      <c r="A11" s="14" t="s">
        <v>20</v>
      </c>
      <c r="B11" s="15">
        <v>1000</v>
      </c>
    </row>
    <row r="12" spans="1:12" ht="15" x14ac:dyDescent="0.2">
      <c r="A12" s="4"/>
      <c r="B12" s="5"/>
    </row>
    <row r="13" spans="1:12" ht="16.5" customHeight="1" x14ac:dyDescent="0.2">
      <c r="A13" s="36" t="s">
        <v>25</v>
      </c>
      <c r="B13" s="37"/>
      <c r="C13" s="37"/>
    </row>
    <row r="14" spans="1:12" ht="13.5" thickBot="1" x14ac:dyDescent="0.25"/>
    <row r="15" spans="1:12" ht="15.75" thickBot="1" x14ac:dyDescent="0.25">
      <c r="A15" s="29"/>
      <c r="B15" s="31" t="s">
        <v>13</v>
      </c>
      <c r="C15" s="32"/>
      <c r="D15" s="32"/>
      <c r="E15" s="32"/>
      <c r="F15" s="33"/>
    </row>
    <row r="16" spans="1:12" ht="30.75" thickBot="1" x14ac:dyDescent="0.25">
      <c r="A16" s="30"/>
      <c r="B16" s="2" t="s">
        <v>2</v>
      </c>
      <c r="C16" s="2" t="s">
        <v>3</v>
      </c>
      <c r="D16" s="2" t="s">
        <v>4</v>
      </c>
      <c r="E16" s="2" t="s">
        <v>5</v>
      </c>
      <c r="F16" s="6" t="s">
        <v>6</v>
      </c>
      <c r="G16" s="7" t="s">
        <v>24</v>
      </c>
      <c r="H16" s="8" t="s">
        <v>15</v>
      </c>
      <c r="I16" s="8" t="s">
        <v>16</v>
      </c>
      <c r="J16" s="8" t="s">
        <v>17</v>
      </c>
      <c r="K16" s="8" t="s">
        <v>18</v>
      </c>
      <c r="L16" s="9" t="s">
        <v>19</v>
      </c>
    </row>
    <row r="17" spans="1:12" ht="15.75" thickBot="1" x14ac:dyDescent="0.25">
      <c r="A17" s="3" t="s">
        <v>7</v>
      </c>
      <c r="B17" s="2">
        <v>0</v>
      </c>
      <c r="C17" s="2">
        <v>600.00000151430868</v>
      </c>
      <c r="D17" s="2">
        <v>149.99999999945399</v>
      </c>
      <c r="E17" s="2">
        <v>250.00000063246279</v>
      </c>
      <c r="F17" s="6">
        <v>0</v>
      </c>
      <c r="G17" s="10">
        <v>1</v>
      </c>
      <c r="H17" s="16">
        <f>G17*H5-SUM(B17:F17)</f>
        <v>-2.1462253698700806E-6</v>
      </c>
      <c r="I17" s="17">
        <f>G17*G5*1000+SUMPRODUCT(B17:F17,B5:F5)</f>
        <v>328000.00038316101</v>
      </c>
      <c r="J17" s="17">
        <f>SUM(B17:F17)*$B$11</f>
        <v>1000000.0021462254</v>
      </c>
      <c r="K17" s="17">
        <f>J17-I17</f>
        <v>672000.00176306441</v>
      </c>
      <c r="L17" s="19">
        <f>(1-I5)*K17</f>
        <v>490560.00128703698</v>
      </c>
    </row>
    <row r="18" spans="1:12" ht="15.75" thickBot="1" x14ac:dyDescent="0.25">
      <c r="A18" s="3" t="s">
        <v>8</v>
      </c>
      <c r="B18" s="2">
        <v>1050</v>
      </c>
      <c r="C18" s="2">
        <v>0</v>
      </c>
      <c r="D18" s="2">
        <v>450</v>
      </c>
      <c r="E18" s="2">
        <v>0</v>
      </c>
      <c r="F18" s="6">
        <v>0</v>
      </c>
      <c r="G18" s="10">
        <v>1</v>
      </c>
      <c r="H18" s="16">
        <f>G18*H6-SUM(B18:F18)</f>
        <v>0</v>
      </c>
      <c r="I18" s="17">
        <f>G18*G6*1000+SUMPRODUCT(B18:F18,B6:F6)</f>
        <v>459500</v>
      </c>
      <c r="J18" s="17">
        <f>SUM(B18:F18)*$B$11</f>
        <v>1500000</v>
      </c>
      <c r="K18" s="17">
        <f>J18-I18</f>
        <v>1040500</v>
      </c>
      <c r="L18" s="19">
        <f>(1-I6)*K18</f>
        <v>759565</v>
      </c>
    </row>
    <row r="19" spans="1:12" ht="15.75" thickBot="1" x14ac:dyDescent="0.25">
      <c r="A19" s="3" t="s">
        <v>9</v>
      </c>
      <c r="B19" s="2">
        <v>0</v>
      </c>
      <c r="C19" s="2">
        <v>0</v>
      </c>
      <c r="D19" s="2">
        <v>0</v>
      </c>
      <c r="E19" s="2">
        <v>0</v>
      </c>
      <c r="F19" s="6">
        <v>0</v>
      </c>
      <c r="G19" s="10">
        <v>8.2500672959895383E-13</v>
      </c>
      <c r="H19" s="16">
        <f>G19*H7-SUM(B19:F19)</f>
        <v>1.2375100943984307E-9</v>
      </c>
      <c r="I19" s="17">
        <f>G19*G7*1000+SUMPRODUCT(B19:F19,B7:F7)</f>
        <v>1.6500134591979077E-7</v>
      </c>
      <c r="J19" s="17">
        <f>SUM(B19:F19)*$B$11</f>
        <v>0</v>
      </c>
      <c r="K19" s="17">
        <f>J19-I19</f>
        <v>-1.6500134591979077E-7</v>
      </c>
      <c r="L19" s="19">
        <f>(1-I7)*K19</f>
        <v>-1.287010498174368E-7</v>
      </c>
    </row>
    <row r="20" spans="1:12" ht="15.75" thickBot="1" x14ac:dyDescent="0.25">
      <c r="A20" s="3" t="s">
        <v>10</v>
      </c>
      <c r="B20" s="2">
        <v>0</v>
      </c>
      <c r="C20" s="2">
        <v>0</v>
      </c>
      <c r="D20" s="2">
        <v>0</v>
      </c>
      <c r="E20" s="2">
        <v>200.00000050373677</v>
      </c>
      <c r="F20" s="6">
        <v>900.00000227259977</v>
      </c>
      <c r="G20" s="11">
        <v>1</v>
      </c>
      <c r="H20" s="27">
        <f>G20*H8-SUM(B20:F20)</f>
        <v>399.99999722366351</v>
      </c>
      <c r="I20" s="28">
        <f>G20*G8*1000+SUMPRODUCT(B20:F20,B8:F8)</f>
        <v>396500.00049593364</v>
      </c>
      <c r="J20" s="28">
        <f>SUM(B20:F20)*$B$11</f>
        <v>1100000.0027763364</v>
      </c>
      <c r="K20" s="18">
        <f>J20-I20</f>
        <v>703500.0022804027</v>
      </c>
      <c r="L20" s="20">
        <f>(1-I8)*K20</f>
        <v>513555.00166469393</v>
      </c>
    </row>
    <row r="21" spans="1:12" ht="30.75" thickBot="1" x14ac:dyDescent="0.25">
      <c r="A21" s="3" t="s">
        <v>14</v>
      </c>
      <c r="B21" s="2">
        <f>B9-SUM(B17:B20)</f>
        <v>0</v>
      </c>
      <c r="C21" s="2">
        <f>C9-SUM(C17:C20)</f>
        <v>-1.5143086784519255E-6</v>
      </c>
      <c r="D21" s="2">
        <f>D9-SUM(D17:D20)</f>
        <v>5.4603788157692179E-10</v>
      </c>
      <c r="E21" s="2">
        <f>E9-SUM(E17:E20)</f>
        <v>-1.136199557549844E-6</v>
      </c>
      <c r="F21" s="2">
        <f>F9-SUM(F17:F20)</f>
        <v>-2.2725997723682667E-6</v>
      </c>
      <c r="H21" s="13" t="s">
        <v>22</v>
      </c>
      <c r="I21" s="1">
        <f>SUM(I17:I20)</f>
        <v>1184000.0008792595</v>
      </c>
      <c r="K21" s="12" t="s">
        <v>23</v>
      </c>
      <c r="L21" s="21">
        <f>SUM(L17:L20)</f>
        <v>1763680.0029516022</v>
      </c>
    </row>
  </sheetData>
  <mergeCells count="8">
    <mergeCell ref="A15:A16"/>
    <mergeCell ref="B15:F15"/>
    <mergeCell ref="I3:I4"/>
    <mergeCell ref="A13:C13"/>
    <mergeCell ref="A3:A4"/>
    <mergeCell ref="B3:F3"/>
    <mergeCell ref="G3:G4"/>
    <mergeCell ref="H3:H4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Kellogg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7</dc:subject>
  <dc:creator>Jay Mabe</dc:creator>
  <cp:lastModifiedBy>Jay Mabe</cp:lastModifiedBy>
  <dcterms:created xsi:type="dcterms:W3CDTF">2005-01-06T21:43:02Z</dcterms:created>
  <dcterms:modified xsi:type="dcterms:W3CDTF">2014-06-13T19:58:37Z</dcterms:modified>
</cp:coreProperties>
</file>