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360" yWindow="75" windowWidth="11340" windowHeight="6795"/>
  </bookViews>
  <sheets>
    <sheet name="a) capacity_constraint" sheetId="1" r:id="rId1"/>
    <sheet name="b) no_capacity_constraint" sheetId="4" r:id="rId2"/>
    <sheet name="c) 10_ton_more" sheetId="5" r:id="rId3"/>
  </sheets>
  <definedNames>
    <definedName name="solver_adj" localSheetId="0" hidden="1">'a) capacity_constraint'!$E$4:$E$8,'a) capacity_constraint'!$G$4:$G$8,'a) capacity_constraint'!$I$4:$I$8,'a) capacity_constraint'!$K$4:$K$8,'a) capacity_constraint'!$M$4:$M$8</definedName>
    <definedName name="solver_adj" localSheetId="1" hidden="1">'b) no_capacity_constraint'!$E$4:$E$8,'b) no_capacity_constraint'!$G$4:$G$8,'b) no_capacity_constraint'!$I$4:$I$8,'b) no_capacity_constraint'!$K$4:$K$8,'b) no_capacity_constraint'!$M$4:$M$8</definedName>
    <definedName name="solver_adj" localSheetId="2" hidden="1">'c) 10_ton_more'!$E$4:$E$8,'c) 10_ton_more'!$G$4:$G$8,'c) 10_ton_more'!$I$4:$I$8,'c) 10_ton_more'!$K$4:$K$8,'c) 10_ton_more'!$M$4:$M$8</definedName>
    <definedName name="solver_cvg" localSheetId="0" hidden="1">0.0001</definedName>
    <definedName name="solver_cvg" localSheetId="1" hidden="1">0.0001</definedName>
    <definedName name="solver_cvg" localSheetId="2" hidden="1">0.0001</definedName>
    <definedName name="solver_drv" localSheetId="0" hidden="1">1</definedName>
    <definedName name="solver_drv" localSheetId="1" hidden="1">1</definedName>
    <definedName name="solver_drv" localSheetId="2" hidden="1">1</definedName>
    <definedName name="solver_eng" localSheetId="0" hidden="1">1</definedName>
    <definedName name="solver_eng" localSheetId="1" hidden="1">1</definedName>
    <definedName name="solver_est" localSheetId="0" hidden="1">1</definedName>
    <definedName name="solver_est" localSheetId="1" hidden="1">1</definedName>
    <definedName name="solver_est" localSheetId="2" hidden="1">1</definedName>
    <definedName name="solver_ibd" localSheetId="0" hidden="1">2</definedName>
    <definedName name="solver_ibd" localSheetId="1" hidden="1">2</definedName>
    <definedName name="solver_itr" localSheetId="0" hidden="1">100</definedName>
    <definedName name="solver_itr" localSheetId="1" hidden="1">100</definedName>
    <definedName name="solver_itr" localSheetId="2" hidden="1">100</definedName>
    <definedName name="solver_lhs1" localSheetId="0" hidden="1">'a) capacity_constraint'!$E$4:$E$8</definedName>
    <definedName name="solver_lhs1" localSheetId="1" hidden="1">'b) no_capacity_constraint'!$E$4:$E$8</definedName>
    <definedName name="solver_lhs1" localSheetId="2" hidden="1">'c) 10_ton_more'!$E$4:$E$8</definedName>
    <definedName name="solver_lhs10" localSheetId="0" hidden="1">'a) capacity_constraint'!$M$4:$M$8</definedName>
    <definedName name="solver_lhs10" localSheetId="1" hidden="1">'b) no_capacity_constraint'!$M$4:$M$8</definedName>
    <definedName name="solver_lhs10" localSheetId="2" hidden="1">'c) 10_ton_more'!$M$4:$M$8</definedName>
    <definedName name="solver_lhs11" localSheetId="0" hidden="1">'a) capacity_constraint'!$E$9</definedName>
    <definedName name="solver_lhs11" localSheetId="1" hidden="1">'b) no_capacity_constraint'!$O$4:$O$8</definedName>
    <definedName name="solver_lhs11" localSheetId="2" hidden="1">'c) 10_ton_more'!$E$9</definedName>
    <definedName name="solver_lhs12" localSheetId="0" hidden="1">'a) capacity_constraint'!$E$9</definedName>
    <definedName name="solver_lhs12" localSheetId="1" hidden="1">'b) no_capacity_constraint'!$O$4:$O$8</definedName>
    <definedName name="solver_lhs12" localSheetId="2" hidden="1">'c) 10_ton_more'!$O$4:$O$8</definedName>
    <definedName name="solver_lhs13" localSheetId="0" hidden="1">'a) capacity_constraint'!$G$9</definedName>
    <definedName name="solver_lhs13" localSheetId="1" hidden="1">'b) no_capacity_constraint'!$K$9</definedName>
    <definedName name="solver_lhs13" localSheetId="2" hidden="1">'c) 10_ton_more'!$G$9</definedName>
    <definedName name="solver_lhs14" localSheetId="0" hidden="1">'a) capacity_constraint'!$G$9</definedName>
    <definedName name="solver_lhs14" localSheetId="1" hidden="1">'b) no_capacity_constraint'!$K$9</definedName>
    <definedName name="solver_lhs14" localSheetId="2" hidden="1">'c) 10_ton_more'!$K$9</definedName>
    <definedName name="solver_lhs15" localSheetId="0" hidden="1">'a) capacity_constraint'!$I$9</definedName>
    <definedName name="solver_lhs15" localSheetId="1" hidden="1">'b) no_capacity_constraint'!$I$9</definedName>
    <definedName name="solver_lhs15" localSheetId="2" hidden="1">'c) 10_ton_more'!$I$9</definedName>
    <definedName name="solver_lhs16" localSheetId="0" hidden="1">'a) capacity_constraint'!$I$9</definedName>
    <definedName name="solver_lhs16" localSheetId="1" hidden="1">'b) no_capacity_constraint'!$M$9</definedName>
    <definedName name="solver_lhs16" localSheetId="2" hidden="1">'c) 10_ton_more'!$M$9</definedName>
    <definedName name="solver_lhs17" localSheetId="0" hidden="1">'a) capacity_constraint'!$K$9</definedName>
    <definedName name="solver_lhs17" localSheetId="1" hidden="1">'b) no_capacity_constraint'!$K$9</definedName>
    <definedName name="solver_lhs17" localSheetId="2" hidden="1">'c) 10_ton_more'!$K$9</definedName>
    <definedName name="solver_lhs18" localSheetId="0" hidden="1">'a) capacity_constraint'!$K$9</definedName>
    <definedName name="solver_lhs18" localSheetId="1" hidden="1">'b) no_capacity_constraint'!$K$9</definedName>
    <definedName name="solver_lhs18" localSheetId="2" hidden="1">'c) 10_ton_more'!$K$9</definedName>
    <definedName name="solver_lhs19" localSheetId="0" hidden="1">'a) capacity_constraint'!$M$9</definedName>
    <definedName name="solver_lhs19" localSheetId="1" hidden="1">'b) no_capacity_constraint'!$M$9</definedName>
    <definedName name="solver_lhs19" localSheetId="2" hidden="1">'c) 10_ton_more'!$M$9</definedName>
    <definedName name="solver_lhs2" localSheetId="0" hidden="1">'a) capacity_constraint'!$E$4:$E$8</definedName>
    <definedName name="solver_lhs2" localSheetId="1" hidden="1">'b) no_capacity_constraint'!$E$4:$E$8</definedName>
    <definedName name="solver_lhs2" localSheetId="2" hidden="1">'c) 10_ton_more'!$E$4:$E$8</definedName>
    <definedName name="solver_lhs20" localSheetId="0" hidden="1">'a) capacity_constraint'!$M$9</definedName>
    <definedName name="solver_lhs20" localSheetId="1" hidden="1">'b) no_capacity_constraint'!$M$9</definedName>
    <definedName name="solver_lhs20" localSheetId="2" hidden="1">'c) 10_ton_more'!$M$9</definedName>
    <definedName name="solver_lhs21" localSheetId="0" hidden="1">'a) capacity_constraint'!$O$4:$O$8</definedName>
    <definedName name="solver_lhs21" localSheetId="1" hidden="1">'b) no_capacity_constraint'!$O$4:$O$8</definedName>
    <definedName name="solver_lhs21" localSheetId="2" hidden="1">'c) 10_ton_more'!$O$4:$O$8</definedName>
    <definedName name="solver_lhs3" localSheetId="0" hidden="1">'a) capacity_constraint'!$G$4:$G$8</definedName>
    <definedName name="solver_lhs3" localSheetId="1" hidden="1">'b) no_capacity_constraint'!$G$4:$G$8</definedName>
    <definedName name="solver_lhs3" localSheetId="2" hidden="1">'c) 10_ton_more'!$G$4:$G$8</definedName>
    <definedName name="solver_lhs4" localSheetId="0" hidden="1">'a) capacity_constraint'!$G$4:$G$8</definedName>
    <definedName name="solver_lhs4" localSheetId="1" hidden="1">'b) no_capacity_constraint'!$G$4:$G$8</definedName>
    <definedName name="solver_lhs4" localSheetId="2" hidden="1">'c) 10_ton_more'!$G$4:$G$8</definedName>
    <definedName name="solver_lhs5" localSheetId="0" hidden="1">'a) capacity_constraint'!$I$4:$I$8</definedName>
    <definedName name="solver_lhs5" localSheetId="1" hidden="1">'b) no_capacity_constraint'!$I$4:$I$8</definedName>
    <definedName name="solver_lhs5" localSheetId="2" hidden="1">'c) 10_ton_more'!$I$4:$I$8</definedName>
    <definedName name="solver_lhs6" localSheetId="0" hidden="1">'a) capacity_constraint'!$I$4:$I$8</definedName>
    <definedName name="solver_lhs6" localSheetId="1" hidden="1">'b) no_capacity_constraint'!$I$4:$I$8</definedName>
    <definedName name="solver_lhs6" localSheetId="2" hidden="1">'c) 10_ton_more'!$I$4:$I$8</definedName>
    <definedName name="solver_lhs7" localSheetId="0" hidden="1">'a) capacity_constraint'!$K$4:$K$8</definedName>
    <definedName name="solver_lhs7" localSheetId="1" hidden="1">'b) no_capacity_constraint'!$K$4:$K$8</definedName>
    <definedName name="solver_lhs7" localSheetId="2" hidden="1">'c) 10_ton_more'!$K$4:$K$8</definedName>
    <definedName name="solver_lhs8" localSheetId="0" hidden="1">'a) capacity_constraint'!$K$4:$K$8</definedName>
    <definedName name="solver_lhs8" localSheetId="1" hidden="1">'b) no_capacity_constraint'!$K$4:$K$8</definedName>
    <definedName name="solver_lhs8" localSheetId="2" hidden="1">'c) 10_ton_more'!$K$4:$K$8</definedName>
    <definedName name="solver_lhs9" localSheetId="0" hidden="1">'a) capacity_constraint'!$M$4:$M$8</definedName>
    <definedName name="solver_lhs9" localSheetId="1" hidden="1">'b) no_capacity_constraint'!$M$4:$M$8</definedName>
    <definedName name="solver_lhs9" localSheetId="2" hidden="1">'c) 10_ton_more'!$M$4:$M$8</definedName>
    <definedName name="solver_lin" localSheetId="0" hidden="1">2</definedName>
    <definedName name="solver_lin" localSheetId="1" hidden="1">2</definedName>
    <definedName name="solver_lin" localSheetId="2" hidden="1">2</definedName>
    <definedName name="solver_loc" localSheetId="0" hidden="1">1</definedName>
    <definedName name="solver_loc" localSheetId="1" hidden="1">1</definedName>
    <definedName name="solver_lva" localSheetId="0" hidden="1">2</definedName>
    <definedName name="solver_lva" localSheetId="1" hidden="1">2</definedName>
    <definedName name="solver_mip" localSheetId="0" hidden="1">5000</definedName>
    <definedName name="solver_mip" localSheetId="1" hidden="1">5000</definedName>
    <definedName name="solver_mni" localSheetId="0" hidden="1">30</definedName>
    <definedName name="solver_mni" localSheetId="1" hidden="1">30</definedName>
    <definedName name="solver_mrt" localSheetId="0" hidden="1">0.075</definedName>
    <definedName name="solver_mrt" localSheetId="1" hidden="1">0.075</definedName>
    <definedName name="solver_neg" localSheetId="0" hidden="1">2</definedName>
    <definedName name="solver_neg" localSheetId="1" hidden="1">2</definedName>
    <definedName name="solver_neg" localSheetId="2" hidden="1">2</definedName>
    <definedName name="solver_nod" localSheetId="0" hidden="1">5000</definedName>
    <definedName name="solver_nod" localSheetId="1" hidden="1">5000</definedName>
    <definedName name="solver_num" localSheetId="0" hidden="1">21</definedName>
    <definedName name="solver_num" localSheetId="1" hidden="1">11</definedName>
    <definedName name="solver_num" localSheetId="2" hidden="1">16</definedName>
    <definedName name="solver_nwt" localSheetId="0" hidden="1">1</definedName>
    <definedName name="solver_nwt" localSheetId="1" hidden="1">1</definedName>
    <definedName name="solver_nwt" localSheetId="2" hidden="1">1</definedName>
    <definedName name="solver_ofx" localSheetId="0" hidden="1">2</definedName>
    <definedName name="solver_ofx" localSheetId="1" hidden="1">2</definedName>
    <definedName name="solver_opt" localSheetId="0" hidden="1">'a) capacity_constraint'!$N$18</definedName>
    <definedName name="solver_opt" localSheetId="1" hidden="1">'b) no_capacity_constraint'!$N$18</definedName>
    <definedName name="solver_opt" localSheetId="2" hidden="1">'c) 10_ton_more'!$N$18</definedName>
    <definedName name="solver_piv" localSheetId="0" hidden="1">0.000001</definedName>
    <definedName name="solver_piv" localSheetId="1" hidden="1">0.000001</definedName>
    <definedName name="solver_pre" localSheetId="0" hidden="1">0.000001</definedName>
    <definedName name="solver_pre" localSheetId="1" hidden="1">0.000001</definedName>
    <definedName name="solver_pre" localSheetId="2" hidden="1">0.000001</definedName>
    <definedName name="solver_pro" localSheetId="0" hidden="1">2</definedName>
    <definedName name="solver_pro" localSheetId="1" hidden="1">2</definedName>
    <definedName name="solver_rbv" localSheetId="0" hidden="1">1</definedName>
    <definedName name="solver_rbv" localSheetId="1" hidden="1">1</definedName>
    <definedName name="solver_red" localSheetId="0" hidden="1">0.000001</definedName>
    <definedName name="solver_red" localSheetId="1" hidden="1">0.000001</definedName>
    <definedName name="solver_rel1" localSheetId="0" hidden="1">3</definedName>
    <definedName name="solver_rel1" localSheetId="1" hidden="1">3</definedName>
    <definedName name="solver_rel1" localSheetId="2" hidden="1">3</definedName>
    <definedName name="solver_rel10" localSheetId="0" hidden="1">4</definedName>
    <definedName name="solver_rel10" localSheetId="1" hidden="1">4</definedName>
    <definedName name="solver_rel10" localSheetId="2" hidden="1">4</definedName>
    <definedName name="solver_rel11" localSheetId="0" hidden="1">1</definedName>
    <definedName name="solver_rel11" localSheetId="1" hidden="1">2</definedName>
    <definedName name="solver_rel11" localSheetId="2" hidden="1">1</definedName>
    <definedName name="solver_rel12" localSheetId="0" hidden="1">3</definedName>
    <definedName name="solver_rel12" localSheetId="1" hidden="1">2</definedName>
    <definedName name="solver_rel12" localSheetId="2" hidden="1">2</definedName>
    <definedName name="solver_rel13" localSheetId="0" hidden="1">1</definedName>
    <definedName name="solver_rel13" localSheetId="1" hidden="1">1</definedName>
    <definedName name="solver_rel13" localSheetId="2" hidden="1">1</definedName>
    <definedName name="solver_rel14" localSheetId="0" hidden="1">3</definedName>
    <definedName name="solver_rel14" localSheetId="1" hidden="1">1</definedName>
    <definedName name="solver_rel14" localSheetId="2" hidden="1">1</definedName>
    <definedName name="solver_rel15" localSheetId="0" hidden="1">1</definedName>
    <definedName name="solver_rel15" localSheetId="1" hidden="1">1</definedName>
    <definedName name="solver_rel15" localSheetId="2" hidden="1">1</definedName>
    <definedName name="solver_rel16" localSheetId="0" hidden="1">3</definedName>
    <definedName name="solver_rel16" localSheetId="1" hidden="1">1</definedName>
    <definedName name="solver_rel16" localSheetId="2" hidden="1">1</definedName>
    <definedName name="solver_rel17" localSheetId="0" hidden="1">1</definedName>
    <definedName name="solver_rel17" localSheetId="1" hidden="1">1</definedName>
    <definedName name="solver_rel17" localSheetId="2" hidden="1">1</definedName>
    <definedName name="solver_rel18" localSheetId="0" hidden="1">3</definedName>
    <definedName name="solver_rel18" localSheetId="1" hidden="1">3</definedName>
    <definedName name="solver_rel18" localSheetId="2" hidden="1">3</definedName>
    <definedName name="solver_rel19" localSheetId="0" hidden="1">1</definedName>
    <definedName name="solver_rel19" localSheetId="1" hidden="1">1</definedName>
    <definedName name="solver_rel19" localSheetId="2" hidden="1">1</definedName>
    <definedName name="solver_rel2" localSheetId="0" hidden="1">4</definedName>
    <definedName name="solver_rel2" localSheetId="1" hidden="1">4</definedName>
    <definedName name="solver_rel2" localSheetId="2" hidden="1">4</definedName>
    <definedName name="solver_rel20" localSheetId="0" hidden="1">3</definedName>
    <definedName name="solver_rel20" localSheetId="1" hidden="1">3</definedName>
    <definedName name="solver_rel20" localSheetId="2" hidden="1">3</definedName>
    <definedName name="solver_rel21" localSheetId="0" hidden="1">2</definedName>
    <definedName name="solver_rel21" localSheetId="1" hidden="1">2</definedName>
    <definedName name="solver_rel21" localSheetId="2" hidden="1">2</definedName>
    <definedName name="solver_rel3" localSheetId="0" hidden="1">3</definedName>
    <definedName name="solver_rel3" localSheetId="1" hidden="1">3</definedName>
    <definedName name="solver_rel3" localSheetId="2" hidden="1">3</definedName>
    <definedName name="solver_rel4" localSheetId="0" hidden="1">4</definedName>
    <definedName name="solver_rel4" localSheetId="1" hidden="1">4</definedName>
    <definedName name="solver_rel4" localSheetId="2" hidden="1">4</definedName>
    <definedName name="solver_rel5" localSheetId="0" hidden="1">3</definedName>
    <definedName name="solver_rel5" localSheetId="1" hidden="1">3</definedName>
    <definedName name="solver_rel5" localSheetId="2" hidden="1">3</definedName>
    <definedName name="solver_rel6" localSheetId="0" hidden="1">4</definedName>
    <definedName name="solver_rel6" localSheetId="1" hidden="1">4</definedName>
    <definedName name="solver_rel6" localSheetId="2" hidden="1">4</definedName>
    <definedName name="solver_rel7" localSheetId="0" hidden="1">3</definedName>
    <definedName name="solver_rel7" localSheetId="1" hidden="1">3</definedName>
    <definedName name="solver_rel7" localSheetId="2" hidden="1">3</definedName>
    <definedName name="solver_rel8" localSheetId="0" hidden="1">4</definedName>
    <definedName name="solver_rel8" localSheetId="1" hidden="1">4</definedName>
    <definedName name="solver_rel8" localSheetId="2" hidden="1">4</definedName>
    <definedName name="solver_rel9" localSheetId="0" hidden="1">3</definedName>
    <definedName name="solver_rel9" localSheetId="1" hidden="1">3</definedName>
    <definedName name="solver_rel9" localSheetId="2" hidden="1">3</definedName>
    <definedName name="solver_reo" localSheetId="0" hidden="1">2</definedName>
    <definedName name="solver_reo" localSheetId="1" hidden="1">2</definedName>
    <definedName name="solver_rep" localSheetId="0" hidden="1">2</definedName>
    <definedName name="solver_rep" localSheetId="1" hidden="1">2</definedName>
    <definedName name="solver_rhs1" localSheetId="0" hidden="1">0</definedName>
    <definedName name="solver_rhs1" localSheetId="1" hidden="1">0</definedName>
    <definedName name="solver_rhs1" localSheetId="2" hidden="1">0</definedName>
    <definedName name="solver_rhs10" localSheetId="0" hidden="1">integer</definedName>
    <definedName name="solver_rhs10" localSheetId="1" hidden="1">integer</definedName>
    <definedName name="solver_rhs10" localSheetId="2" hidden="1">integer</definedName>
    <definedName name="solver_rhs11" localSheetId="0" hidden="1">'a) capacity_constraint'!$D$9</definedName>
    <definedName name="solver_rhs11" localSheetId="1" hidden="1">0</definedName>
    <definedName name="solver_rhs11" localSheetId="2" hidden="1">'c) 10_ton_more'!$D$9</definedName>
    <definedName name="solver_rhs12" localSheetId="0" hidden="1">'a) capacity_constraint'!$D$10</definedName>
    <definedName name="solver_rhs12" localSheetId="1" hidden="1">0</definedName>
    <definedName name="solver_rhs12" localSheetId="2" hidden="1">0</definedName>
    <definedName name="solver_rhs13" localSheetId="0" hidden="1">'a) capacity_constraint'!$F$9</definedName>
    <definedName name="solver_rhs13" localSheetId="1" hidden="1">'b) no_capacity_constraint'!$J$9</definedName>
    <definedName name="solver_rhs13" localSheetId="2" hidden="1">'c) 10_ton_more'!$F$9</definedName>
    <definedName name="solver_rhs14" localSheetId="0" hidden="1">'a) capacity_constraint'!$F$10</definedName>
    <definedName name="solver_rhs14" localSheetId="1" hidden="1">'b) no_capacity_constraint'!$J$9</definedName>
    <definedName name="solver_rhs14" localSheetId="2" hidden="1">'c) 10_ton_more'!$J$9</definedName>
    <definedName name="solver_rhs15" localSheetId="0" hidden="1">'a) capacity_constraint'!$H$9</definedName>
    <definedName name="solver_rhs15" localSheetId="1" hidden="1">'b) no_capacity_constraint'!$H$9</definedName>
    <definedName name="solver_rhs15" localSheetId="2" hidden="1">'c) 10_ton_more'!$H$9</definedName>
    <definedName name="solver_rhs16" localSheetId="0" hidden="1">'a) capacity_constraint'!$H$10</definedName>
    <definedName name="solver_rhs16" localSheetId="1" hidden="1">'b) no_capacity_constraint'!$L$9</definedName>
    <definedName name="solver_rhs16" localSheetId="2" hidden="1">'c) 10_ton_more'!$L$9</definedName>
    <definedName name="solver_rhs17" localSheetId="0" hidden="1">'a) capacity_constraint'!$J$9</definedName>
    <definedName name="solver_rhs17" localSheetId="1" hidden="1">'b) no_capacity_constraint'!$J$9</definedName>
    <definedName name="solver_rhs17" localSheetId="2" hidden="1">'c) 10_ton_more'!$J$9</definedName>
    <definedName name="solver_rhs18" localSheetId="0" hidden="1">'a) capacity_constraint'!$J$10</definedName>
    <definedName name="solver_rhs18" localSheetId="1" hidden="1">'b) no_capacity_constraint'!$J$10</definedName>
    <definedName name="solver_rhs18" localSheetId="2" hidden="1">'c) 10_ton_more'!$J$10</definedName>
    <definedName name="solver_rhs19" localSheetId="0" hidden="1">'a) capacity_constraint'!$L$9</definedName>
    <definedName name="solver_rhs19" localSheetId="1" hidden="1">'b) no_capacity_constraint'!$L$9</definedName>
    <definedName name="solver_rhs19" localSheetId="2" hidden="1">'c) 10_ton_more'!$L$9</definedName>
    <definedName name="solver_rhs2" localSheetId="0" hidden="1">integer</definedName>
    <definedName name="solver_rhs2" localSheetId="1" hidden="1">integer</definedName>
    <definedName name="solver_rhs2" localSheetId="2" hidden="1">integer</definedName>
    <definedName name="solver_rhs20" localSheetId="0" hidden="1">'a) capacity_constraint'!$L$10</definedName>
    <definedName name="solver_rhs20" localSheetId="1" hidden="1">'b) no_capacity_constraint'!$L$10</definedName>
    <definedName name="solver_rhs20" localSheetId="2" hidden="1">'c) 10_ton_more'!$L$10</definedName>
    <definedName name="solver_rhs21" localSheetId="0" hidden="1">0</definedName>
    <definedName name="solver_rhs21" localSheetId="1" hidden="1">0</definedName>
    <definedName name="solver_rhs21" localSheetId="2" hidden="1">0</definedName>
    <definedName name="solver_rhs3" localSheetId="0" hidden="1">0</definedName>
    <definedName name="solver_rhs3" localSheetId="1" hidden="1">0</definedName>
    <definedName name="solver_rhs3" localSheetId="2" hidden="1">0</definedName>
    <definedName name="solver_rhs4" localSheetId="0" hidden="1">integer</definedName>
    <definedName name="solver_rhs4" localSheetId="1" hidden="1">integer</definedName>
    <definedName name="solver_rhs4" localSheetId="2" hidden="1">integer</definedName>
    <definedName name="solver_rhs5" localSheetId="0" hidden="1">0</definedName>
    <definedName name="solver_rhs5" localSheetId="1" hidden="1">0</definedName>
    <definedName name="solver_rhs5" localSheetId="2" hidden="1">0</definedName>
    <definedName name="solver_rhs6" localSheetId="0" hidden="1">integer</definedName>
    <definedName name="solver_rhs6" localSheetId="1" hidden="1">integer</definedName>
    <definedName name="solver_rhs6" localSheetId="2" hidden="1">integer</definedName>
    <definedName name="solver_rhs7" localSheetId="0" hidden="1">0</definedName>
    <definedName name="solver_rhs7" localSheetId="1" hidden="1">0</definedName>
    <definedName name="solver_rhs7" localSheetId="2" hidden="1">0</definedName>
    <definedName name="solver_rhs8" localSheetId="0" hidden="1">integer</definedName>
    <definedName name="solver_rhs8" localSheetId="1" hidden="1">integer</definedName>
    <definedName name="solver_rhs8" localSheetId="2" hidden="1">integer</definedName>
    <definedName name="solver_rhs9" localSheetId="0" hidden="1">0</definedName>
    <definedName name="solver_rhs9" localSheetId="1" hidden="1">0</definedName>
    <definedName name="solver_rhs9" localSheetId="2" hidden="1">0</definedName>
    <definedName name="solver_rlx" localSheetId="0" hidden="1">2</definedName>
    <definedName name="solver_rlx" localSheetId="1" hidden="1">2</definedName>
    <definedName name="solver_scl" localSheetId="0" hidden="1">2</definedName>
    <definedName name="solver_scl" localSheetId="1" hidden="1">2</definedName>
    <definedName name="solver_scl" localSheetId="2" hidden="1">2</definedName>
    <definedName name="solver_sho" localSheetId="0" hidden="1">2</definedName>
    <definedName name="solver_sho" localSheetId="1" hidden="1">2</definedName>
    <definedName name="solver_sho" localSheetId="2" hidden="1">2</definedName>
    <definedName name="solver_ssz" localSheetId="0" hidden="1">100</definedName>
    <definedName name="solver_ssz" localSheetId="1" hidden="1">100</definedName>
    <definedName name="solver_tim" localSheetId="0" hidden="1">100</definedName>
    <definedName name="solver_tim" localSheetId="1" hidden="1">100</definedName>
    <definedName name="solver_tim" localSheetId="2" hidden="1">100</definedName>
    <definedName name="solver_tol" localSheetId="0" hidden="1">0.05</definedName>
    <definedName name="solver_tol" localSheetId="1" hidden="1">0.05</definedName>
    <definedName name="solver_tol" localSheetId="2" hidden="1">0.05</definedName>
    <definedName name="solver_typ" localSheetId="0" hidden="1">2</definedName>
    <definedName name="solver_typ" localSheetId="1" hidden="1">2</definedName>
    <definedName name="solver_typ" localSheetId="2" hidden="1">2</definedName>
    <definedName name="solver_val" localSheetId="0" hidden="1">0</definedName>
    <definedName name="solver_val" localSheetId="1" hidden="1">0</definedName>
    <definedName name="solver_val" localSheetId="2" hidden="1">0</definedName>
  </definedNames>
  <calcPr calcId="145621"/>
</workbook>
</file>

<file path=xl/calcChain.xml><?xml version="1.0" encoding="utf-8"?>
<calcChain xmlns="http://schemas.openxmlformats.org/spreadsheetml/2006/main">
  <c r="O4" i="5" l="1"/>
  <c r="O5" i="5"/>
  <c r="O6" i="5"/>
  <c r="O7" i="5"/>
  <c r="O8" i="5"/>
  <c r="E9" i="5"/>
  <c r="D15" i="5" s="1"/>
  <c r="D18" i="5" s="1"/>
  <c r="G9" i="5"/>
  <c r="F15" i="5" s="1"/>
  <c r="F18" i="5" s="1"/>
  <c r="I9" i="5"/>
  <c r="K9" i="5"/>
  <c r="M9" i="5"/>
  <c r="D10" i="5"/>
  <c r="F10" i="5"/>
  <c r="H10" i="5"/>
  <c r="J10" i="5"/>
  <c r="L10" i="5"/>
  <c r="D14" i="5"/>
  <c r="F14" i="5"/>
  <c r="H14" i="5"/>
  <c r="J14" i="5"/>
  <c r="L14" i="5"/>
  <c r="H15" i="5"/>
  <c r="J15" i="5"/>
  <c r="J18" i="5" s="1"/>
  <c r="L15" i="5"/>
  <c r="L18" i="5" s="1"/>
  <c r="D16" i="5"/>
  <c r="F16" i="5"/>
  <c r="H16" i="5"/>
  <c r="J16" i="5"/>
  <c r="L16" i="5"/>
  <c r="H18" i="5"/>
  <c r="O4" i="1"/>
  <c r="O5" i="1"/>
  <c r="O6" i="1"/>
  <c r="O7" i="1"/>
  <c r="O8" i="1"/>
  <c r="E9" i="1"/>
  <c r="D15" i="1" s="1"/>
  <c r="D18" i="1" s="1"/>
  <c r="G9" i="1"/>
  <c r="F15" i="1" s="1"/>
  <c r="F18" i="1" s="1"/>
  <c r="I9" i="1"/>
  <c r="K9" i="1"/>
  <c r="M9" i="1"/>
  <c r="D10" i="1"/>
  <c r="F10" i="1"/>
  <c r="H10" i="1"/>
  <c r="J10" i="1"/>
  <c r="L10" i="1"/>
  <c r="D14" i="1"/>
  <c r="F14" i="1"/>
  <c r="H14" i="1"/>
  <c r="J14" i="1"/>
  <c r="L14" i="1"/>
  <c r="H15" i="1"/>
  <c r="J15" i="1"/>
  <c r="L15" i="1"/>
  <c r="D16" i="1"/>
  <c r="F16" i="1"/>
  <c r="H16" i="1"/>
  <c r="J16" i="1"/>
  <c r="L16" i="1"/>
  <c r="L18" i="1"/>
  <c r="H18" i="1"/>
  <c r="J18" i="1"/>
  <c r="O4" i="4"/>
  <c r="O5" i="4"/>
  <c r="O6" i="4"/>
  <c r="O7" i="4"/>
  <c r="O8" i="4"/>
  <c r="E9" i="4"/>
  <c r="D15" i="4"/>
  <c r="D18" i="4" s="1"/>
  <c r="G9" i="4"/>
  <c r="I9" i="4"/>
  <c r="H15" i="4"/>
  <c r="H18" i="4"/>
  <c r="K9" i="4"/>
  <c r="M9" i="4"/>
  <c r="L15" i="4" s="1"/>
  <c r="L18" i="4" s="1"/>
  <c r="D10" i="4"/>
  <c r="F10" i="4"/>
  <c r="H10" i="4"/>
  <c r="J10" i="4"/>
  <c r="L10" i="4"/>
  <c r="D14" i="4"/>
  <c r="F14" i="4"/>
  <c r="H14" i="4"/>
  <c r="J14" i="4"/>
  <c r="L14" i="4"/>
  <c r="F15" i="4"/>
  <c r="J15" i="4"/>
  <c r="D16" i="4"/>
  <c r="F16" i="4"/>
  <c r="F18" i="4" s="1"/>
  <c r="H16" i="4"/>
  <c r="J16" i="4"/>
  <c r="L16" i="4"/>
  <c r="J18" i="4"/>
  <c r="N18" i="4" l="1"/>
  <c r="N18" i="5"/>
  <c r="N18" i="1"/>
</calcChain>
</file>

<file path=xl/sharedStrings.xml><?xml version="1.0" encoding="utf-8"?>
<sst xmlns="http://schemas.openxmlformats.org/spreadsheetml/2006/main" count="102" uniqueCount="28">
  <si>
    <t>US</t>
  </si>
  <si>
    <t>Shipment</t>
  </si>
  <si>
    <t>Germany</t>
  </si>
  <si>
    <t>Japan</t>
  </si>
  <si>
    <t>Brazil</t>
  </si>
  <si>
    <t>India</t>
  </si>
  <si>
    <t>Demand(ton/yr)</t>
  </si>
  <si>
    <t>N. America</t>
  </si>
  <si>
    <t>S. America</t>
  </si>
  <si>
    <t>Europe</t>
  </si>
  <si>
    <t>Asia</t>
  </si>
  <si>
    <t>Capacity (ton/yr)</t>
  </si>
  <si>
    <t>Minimum Run Rate</t>
  </si>
  <si>
    <t>$</t>
  </si>
  <si>
    <t>Mark</t>
  </si>
  <si>
    <t>Yen</t>
  </si>
  <si>
    <t>Real</t>
  </si>
  <si>
    <t>Rs.</t>
  </si>
  <si>
    <t>Production Cost per Ton</t>
  </si>
  <si>
    <t>Exch Rate</t>
  </si>
  <si>
    <t>Prod Cost per Ton(US$)</t>
  </si>
  <si>
    <t xml:space="preserve"> </t>
  </si>
  <si>
    <t>Production Cost In US$</t>
  </si>
  <si>
    <t>Tpt Cost in US$</t>
  </si>
  <si>
    <t>Total</t>
  </si>
  <si>
    <t>Minimum 50% Capacity</t>
  </si>
  <si>
    <t>10 tons more capacity in Brazil</t>
  </si>
  <si>
    <r>
      <t xml:space="preserve">no 50% Capacity </t>
    </r>
    <r>
      <rPr>
        <b/>
        <i/>
        <u/>
        <sz val="10"/>
        <color indexed="12"/>
        <rFont val="Arial"/>
        <family val="2"/>
      </rPr>
      <t>constraint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</si>
</sst>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(* #,##0_);_(* \(#,##0\);_(* &quot;-&quot;??_);_(@_)"/>
    <numFmt numFmtId="165" formatCode="_(* #,##0.000_);_(* \(#,##0.000\);_(* &quot;-&quot;??_);_(@_)"/>
  </numFmts>
  <fonts count="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b/>
      <i/>
      <u/>
      <sz val="10"/>
      <name val="Arial"/>
      <family val="2"/>
    </font>
    <font>
      <b/>
      <i/>
      <u/>
      <sz val="10"/>
      <color indexed="12"/>
      <name val="Arial"/>
      <family val="2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1">
    <xf numFmtId="0" fontId="0" fillId="0" borderId="0" xfId="0"/>
    <xf numFmtId="0" fontId="2" fillId="0" borderId="1" xfId="0" applyFont="1" applyFill="1" applyBorder="1" applyAlignment="1">
      <alignment horizontal="left" wrapText="1"/>
    </xf>
    <xf numFmtId="0" fontId="3" fillId="0" borderId="2" xfId="0" applyFont="1" applyFill="1" applyBorder="1" applyAlignment="1"/>
    <xf numFmtId="0" fontId="0" fillId="0" borderId="2" xfId="0" applyFill="1" applyBorder="1" applyAlignment="1"/>
    <xf numFmtId="0" fontId="0" fillId="0" borderId="3" xfId="0" applyFill="1" applyBorder="1" applyAlignment="1">
      <alignment horizontal="left" wrapText="1"/>
    </xf>
    <xf numFmtId="164" fontId="0" fillId="0" borderId="0" xfId="1" applyNumberFormat="1" applyFont="1" applyFill="1" applyBorder="1" applyAlignment="1"/>
    <xf numFmtId="0" fontId="2" fillId="0" borderId="4" xfId="0" applyFont="1" applyFill="1" applyBorder="1" applyAlignment="1">
      <alignment horizontal="left" wrapText="1"/>
    </xf>
    <xf numFmtId="164" fontId="0" fillId="0" borderId="5" xfId="1" applyNumberFormat="1" applyFont="1" applyFill="1" applyBorder="1" applyAlignment="1"/>
    <xf numFmtId="0" fontId="2" fillId="0" borderId="3" xfId="0" applyFont="1" applyFill="1" applyBorder="1" applyAlignment="1">
      <alignment horizontal="left" wrapText="1"/>
    </xf>
    <xf numFmtId="164" fontId="4" fillId="0" borderId="0" xfId="1" applyNumberFormat="1" applyFont="1" applyFill="1" applyBorder="1" applyAlignment="1">
      <alignment horizontal="right"/>
    </xf>
    <xf numFmtId="0" fontId="0" fillId="0" borderId="3" xfId="0" applyFill="1" applyBorder="1" applyAlignment="1">
      <alignment horizontal="left"/>
    </xf>
    <xf numFmtId="165" fontId="0" fillId="0" borderId="0" xfId="1" applyNumberFormat="1" applyFont="1" applyFill="1" applyBorder="1" applyAlignment="1"/>
    <xf numFmtId="0" fontId="2" fillId="0" borderId="4" xfId="0" applyFont="1" applyFill="1" applyBorder="1" applyAlignment="1">
      <alignment horizontal="left"/>
    </xf>
    <xf numFmtId="0" fontId="2" fillId="0" borderId="6" xfId="0" applyFont="1" applyFill="1" applyBorder="1" applyAlignment="1">
      <alignment horizontal="left"/>
    </xf>
    <xf numFmtId="164" fontId="0" fillId="0" borderId="7" xfId="1" applyNumberFormat="1" applyFont="1" applyFill="1" applyBorder="1" applyAlignment="1"/>
    <xf numFmtId="0" fontId="5" fillId="0" borderId="0" xfId="0" applyFont="1"/>
    <xf numFmtId="164" fontId="1" fillId="0" borderId="0" xfId="1" applyNumberFormat="1" applyFill="1" applyBorder="1" applyAlignment="1"/>
    <xf numFmtId="164" fontId="1" fillId="0" borderId="5" xfId="1" applyNumberFormat="1" applyFill="1" applyBorder="1" applyAlignment="1"/>
    <xf numFmtId="164" fontId="1" fillId="0" borderId="0" xfId="1" applyNumberFormat="1" applyFont="1" applyFill="1" applyBorder="1" applyAlignment="1"/>
    <xf numFmtId="165" fontId="1" fillId="0" borderId="0" xfId="1" applyNumberFormat="1" applyFill="1" applyBorder="1" applyAlignment="1"/>
    <xf numFmtId="164" fontId="1" fillId="0" borderId="7" xfId="1" applyNumberFormat="1" applyFill="1" applyBorder="1" applyAlignment="1"/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O18"/>
  <sheetViews>
    <sheetView tabSelected="1" workbookViewId="0">
      <selection activeCell="D10" sqref="D10"/>
    </sheetView>
  </sheetViews>
  <sheetFormatPr defaultRowHeight="12.75" x14ac:dyDescent="0.2"/>
  <cols>
    <col min="1" max="1" width="3.85546875" customWidth="1"/>
    <col min="2" max="2" width="1.85546875" customWidth="1"/>
    <col min="3" max="3" width="21.7109375" customWidth="1"/>
    <col min="4" max="4" width="11.140625" customWidth="1"/>
    <col min="5" max="5" width="9.7109375" bestFit="1" customWidth="1"/>
    <col min="6" max="6" width="10.85546875" customWidth="1"/>
    <col min="7" max="7" width="9.7109375" bestFit="1" customWidth="1"/>
    <col min="8" max="8" width="10.28515625" customWidth="1"/>
    <col min="9" max="9" width="9.5703125" customWidth="1"/>
    <col min="10" max="10" width="11" customWidth="1"/>
    <col min="14" max="14" width="10.85546875" customWidth="1"/>
  </cols>
  <sheetData>
    <row r="1" spans="3:15" x14ac:dyDescent="0.2">
      <c r="C1" s="15" t="s">
        <v>25</v>
      </c>
    </row>
    <row r="2" spans="3:15" ht="13.5" thickBot="1" x14ac:dyDescent="0.25"/>
    <row r="3" spans="3:15" x14ac:dyDescent="0.2">
      <c r="C3" s="1"/>
      <c r="D3" s="2" t="s">
        <v>0</v>
      </c>
      <c r="E3" s="2" t="s">
        <v>1</v>
      </c>
      <c r="F3" s="2" t="s">
        <v>2</v>
      </c>
      <c r="G3" s="2" t="s">
        <v>1</v>
      </c>
      <c r="H3" s="2" t="s">
        <v>3</v>
      </c>
      <c r="I3" s="2" t="s">
        <v>1</v>
      </c>
      <c r="J3" s="2" t="s">
        <v>4</v>
      </c>
      <c r="K3" s="2" t="s">
        <v>1</v>
      </c>
      <c r="L3" s="2" t="s">
        <v>5</v>
      </c>
      <c r="M3" s="2" t="s">
        <v>1</v>
      </c>
      <c r="N3" s="2" t="s">
        <v>6</v>
      </c>
      <c r="O3" s="3"/>
    </row>
    <row r="4" spans="3:15" x14ac:dyDescent="0.2">
      <c r="C4" s="4" t="s">
        <v>7</v>
      </c>
      <c r="D4" s="5">
        <v>600</v>
      </c>
      <c r="E4" s="5">
        <v>100.00000082997123</v>
      </c>
      <c r="F4" s="5">
        <v>1300</v>
      </c>
      <c r="G4" s="5">
        <v>159.99999933052456</v>
      </c>
      <c r="H4" s="5">
        <v>2000</v>
      </c>
      <c r="I4" s="5">
        <v>0</v>
      </c>
      <c r="J4" s="5">
        <v>1200</v>
      </c>
      <c r="K4" s="5">
        <v>9.9999998395041345</v>
      </c>
      <c r="L4" s="5">
        <v>2200</v>
      </c>
      <c r="M4" s="5">
        <v>0</v>
      </c>
      <c r="N4" s="5">
        <v>270</v>
      </c>
      <c r="O4" s="5">
        <f>E4+G4+I4+K4+M4-N4</f>
        <v>0</v>
      </c>
    </row>
    <row r="5" spans="3:15" x14ac:dyDescent="0.2">
      <c r="C5" s="4" t="s">
        <v>8</v>
      </c>
      <c r="D5" s="5">
        <v>1200</v>
      </c>
      <c r="E5" s="5">
        <v>0</v>
      </c>
      <c r="F5" s="5">
        <v>1400</v>
      </c>
      <c r="G5" s="5">
        <v>0</v>
      </c>
      <c r="H5" s="5">
        <v>2100</v>
      </c>
      <c r="I5" s="5">
        <v>0</v>
      </c>
      <c r="J5" s="5">
        <v>800</v>
      </c>
      <c r="K5" s="5">
        <v>190.00000016049586</v>
      </c>
      <c r="L5" s="5">
        <v>2300</v>
      </c>
      <c r="M5" s="5">
        <v>0</v>
      </c>
      <c r="N5" s="5">
        <v>190</v>
      </c>
      <c r="O5" s="5">
        <f>E5+G5+I5+K5+M5-N5</f>
        <v>1.6049585838118219E-7</v>
      </c>
    </row>
    <row r="6" spans="3:15" x14ac:dyDescent="0.2">
      <c r="C6" s="4" t="s">
        <v>9</v>
      </c>
      <c r="D6" s="5">
        <v>1300</v>
      </c>
      <c r="E6" s="5">
        <v>0</v>
      </c>
      <c r="F6" s="5">
        <v>600</v>
      </c>
      <c r="G6" s="5">
        <v>200</v>
      </c>
      <c r="H6" s="5">
        <v>1400</v>
      </c>
      <c r="I6" s="5">
        <v>0</v>
      </c>
      <c r="J6" s="5">
        <v>1400</v>
      </c>
      <c r="K6" s="5">
        <v>0</v>
      </c>
      <c r="L6" s="5">
        <v>1300</v>
      </c>
      <c r="M6" s="5">
        <v>0</v>
      </c>
      <c r="N6" s="5">
        <v>200</v>
      </c>
      <c r="O6" s="5">
        <f>E6+G6+I6+K6+M6-N6</f>
        <v>0</v>
      </c>
    </row>
    <row r="7" spans="3:15" x14ac:dyDescent="0.2">
      <c r="C7" s="4" t="s">
        <v>3</v>
      </c>
      <c r="D7" s="5">
        <v>2000</v>
      </c>
      <c r="E7" s="5">
        <v>0</v>
      </c>
      <c r="F7" s="5">
        <v>1400</v>
      </c>
      <c r="G7" s="5">
        <v>95.000000669475398</v>
      </c>
      <c r="H7" s="5">
        <v>300</v>
      </c>
      <c r="I7" s="5">
        <v>25</v>
      </c>
      <c r="J7" s="5">
        <v>2100</v>
      </c>
      <c r="K7" s="5">
        <v>0</v>
      </c>
      <c r="L7" s="5">
        <v>1000</v>
      </c>
      <c r="M7" s="5">
        <v>0</v>
      </c>
      <c r="N7" s="5">
        <v>120</v>
      </c>
      <c r="O7" s="5">
        <f>E7+G7+I7+K7+M7-N7</f>
        <v>6.6947539778539067E-7</v>
      </c>
    </row>
    <row r="8" spans="3:15" x14ac:dyDescent="0.2">
      <c r="C8" s="4" t="s">
        <v>10</v>
      </c>
      <c r="D8" s="5">
        <v>1700</v>
      </c>
      <c r="E8" s="5">
        <v>0</v>
      </c>
      <c r="F8" s="5">
        <v>1300</v>
      </c>
      <c r="G8" s="5">
        <v>20</v>
      </c>
      <c r="H8" s="5">
        <v>900</v>
      </c>
      <c r="I8" s="5">
        <v>0</v>
      </c>
      <c r="J8" s="5">
        <v>2100</v>
      </c>
      <c r="K8" s="5">
        <v>0</v>
      </c>
      <c r="L8" s="5">
        <v>800</v>
      </c>
      <c r="M8" s="5">
        <v>80</v>
      </c>
      <c r="N8" s="5">
        <v>100</v>
      </c>
      <c r="O8" s="5">
        <f>E8+G8+I8+K8+M8-N8</f>
        <v>0</v>
      </c>
    </row>
    <row r="9" spans="3:15" ht="15.75" customHeight="1" x14ac:dyDescent="0.2">
      <c r="C9" s="6" t="s">
        <v>11</v>
      </c>
      <c r="D9" s="7">
        <v>185</v>
      </c>
      <c r="E9" s="7">
        <f>SUM(E4:E8)</f>
        <v>100.00000082997123</v>
      </c>
      <c r="F9" s="7">
        <v>475</v>
      </c>
      <c r="G9" s="7">
        <f>SUM(G4:G8)</f>
        <v>475</v>
      </c>
      <c r="H9" s="7">
        <v>50</v>
      </c>
      <c r="I9" s="7">
        <f>SUM(I4:I8)</f>
        <v>25</v>
      </c>
      <c r="J9" s="7">
        <v>200</v>
      </c>
      <c r="K9" s="7">
        <f>SUM(K4:K8)</f>
        <v>200</v>
      </c>
      <c r="L9" s="7">
        <v>80</v>
      </c>
      <c r="M9" s="7">
        <f>SUM(M4:M8)</f>
        <v>80</v>
      </c>
      <c r="N9" s="7"/>
      <c r="O9" s="7"/>
    </row>
    <row r="10" spans="3:15" ht="18" customHeight="1" x14ac:dyDescent="0.2">
      <c r="C10" s="6" t="s">
        <v>12</v>
      </c>
      <c r="D10" s="7">
        <f>D9/2</f>
        <v>92.5</v>
      </c>
      <c r="E10" s="7"/>
      <c r="F10" s="7">
        <f>F9/2</f>
        <v>237.5</v>
      </c>
      <c r="G10" s="7"/>
      <c r="H10" s="7">
        <f>H9/2</f>
        <v>25</v>
      </c>
      <c r="I10" s="7"/>
      <c r="J10" s="7">
        <f>J9/2</f>
        <v>100</v>
      </c>
      <c r="K10" s="7"/>
      <c r="L10" s="7">
        <f>L9/2</f>
        <v>40</v>
      </c>
      <c r="M10" s="7"/>
      <c r="N10" s="7"/>
      <c r="O10" s="7"/>
    </row>
    <row r="11" spans="3:15" x14ac:dyDescent="0.2">
      <c r="C11" s="8"/>
      <c r="D11" s="9" t="s">
        <v>13</v>
      </c>
      <c r="E11" s="9"/>
      <c r="F11" s="9" t="s">
        <v>14</v>
      </c>
      <c r="G11" s="9"/>
      <c r="H11" s="9" t="s">
        <v>15</v>
      </c>
      <c r="I11" s="9"/>
      <c r="J11" s="9" t="s">
        <v>16</v>
      </c>
      <c r="K11" s="9"/>
      <c r="L11" s="9" t="s">
        <v>17</v>
      </c>
      <c r="M11" s="5"/>
      <c r="N11" s="5"/>
      <c r="O11" s="5"/>
    </row>
    <row r="12" spans="3:15" ht="19.5" customHeight="1" x14ac:dyDescent="0.2">
      <c r="C12" s="4" t="s">
        <v>18</v>
      </c>
      <c r="D12" s="5">
        <v>10000</v>
      </c>
      <c r="E12" s="5"/>
      <c r="F12" s="5">
        <v>15000</v>
      </c>
      <c r="G12" s="5"/>
      <c r="H12" s="5">
        <v>1800000</v>
      </c>
      <c r="I12" s="5"/>
      <c r="J12" s="5">
        <v>13000</v>
      </c>
      <c r="K12" s="5"/>
      <c r="L12" s="5">
        <v>400000</v>
      </c>
      <c r="M12" s="5"/>
      <c r="N12" s="5"/>
      <c r="O12" s="5"/>
    </row>
    <row r="13" spans="3:15" x14ac:dyDescent="0.2">
      <c r="C13" s="10" t="s">
        <v>19</v>
      </c>
      <c r="D13" s="11">
        <v>1</v>
      </c>
      <c r="E13" s="11"/>
      <c r="F13" s="11">
        <v>0.502</v>
      </c>
      <c r="G13" s="11"/>
      <c r="H13" s="11">
        <v>9.2999999999999992E-3</v>
      </c>
      <c r="I13" s="11"/>
      <c r="J13" s="11">
        <v>0.56200000000000006</v>
      </c>
      <c r="K13" s="11"/>
      <c r="L13" s="11">
        <v>2.3E-2</v>
      </c>
      <c r="M13" s="5"/>
      <c r="N13" s="5"/>
      <c r="O13" s="5"/>
    </row>
    <row r="14" spans="3:15" x14ac:dyDescent="0.2">
      <c r="C14" s="12" t="s">
        <v>20</v>
      </c>
      <c r="D14" s="7">
        <f>D12*D13</f>
        <v>10000</v>
      </c>
      <c r="E14" s="7" t="s">
        <v>21</v>
      </c>
      <c r="F14" s="7">
        <f>F12*F13</f>
        <v>7530</v>
      </c>
      <c r="G14" s="7" t="s">
        <v>21</v>
      </c>
      <c r="H14" s="7">
        <f>H12*H13</f>
        <v>16740</v>
      </c>
      <c r="I14" s="7" t="s">
        <v>21</v>
      </c>
      <c r="J14" s="7">
        <f>J12*J13</f>
        <v>7306.0000000000009</v>
      </c>
      <c r="K14" s="7" t="s">
        <v>21</v>
      </c>
      <c r="L14" s="7">
        <f>L12*L13</f>
        <v>9200</v>
      </c>
      <c r="M14" s="7"/>
      <c r="N14" s="7"/>
      <c r="O14" s="7"/>
    </row>
    <row r="15" spans="3:15" x14ac:dyDescent="0.2">
      <c r="C15" s="10" t="s">
        <v>22</v>
      </c>
      <c r="D15" s="5">
        <f>D12*D13*E9</f>
        <v>1000000.0082997123</v>
      </c>
      <c r="E15" s="5"/>
      <c r="F15" s="5">
        <f>F12*F13*G9</f>
        <v>3576750</v>
      </c>
      <c r="G15" s="5"/>
      <c r="H15" s="5">
        <f>H12*H13*I9</f>
        <v>418500</v>
      </c>
      <c r="I15" s="5"/>
      <c r="J15" s="5">
        <f>J12*J13*K9</f>
        <v>1461200.0000000002</v>
      </c>
      <c r="K15" s="5"/>
      <c r="L15" s="5">
        <f>L12*L13*M9</f>
        <v>736000</v>
      </c>
      <c r="M15" s="5"/>
      <c r="N15" s="5"/>
      <c r="O15" s="5"/>
    </row>
    <row r="16" spans="3:15" x14ac:dyDescent="0.2">
      <c r="C16" s="10" t="s">
        <v>23</v>
      </c>
      <c r="D16" s="5">
        <f>SUMPRODUCT(D4:D8,E4:E8)</f>
        <v>60000.000497982735</v>
      </c>
      <c r="E16" s="5"/>
      <c r="F16" s="5">
        <f>SUMPRODUCT(F4:F8,G4:G8)</f>
        <v>487000.00006694754</v>
      </c>
      <c r="G16" s="5"/>
      <c r="H16" s="5">
        <f>SUMPRODUCT(H4:H8,I4:I8)</f>
        <v>7500</v>
      </c>
      <c r="I16" s="5"/>
      <c r="J16" s="5">
        <f>SUMPRODUCT(J4:J8,K4:K8)</f>
        <v>163999.99993580166</v>
      </c>
      <c r="K16" s="5"/>
      <c r="L16" s="5">
        <f>SUMPRODUCT(L4:L8,M4:M8)</f>
        <v>64000</v>
      </c>
      <c r="M16" s="5"/>
      <c r="N16" s="5"/>
      <c r="O16" s="5"/>
    </row>
    <row r="17" spans="3:15" x14ac:dyDescent="0.2">
      <c r="C17" s="10"/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</row>
    <row r="18" spans="3:15" ht="13.5" thickBot="1" x14ac:dyDescent="0.25">
      <c r="C18" s="13" t="s">
        <v>24</v>
      </c>
      <c r="D18" s="14">
        <f>SUM(D15:D16)</f>
        <v>1060000.0087976952</v>
      </c>
      <c r="E18" s="14"/>
      <c r="F18" s="14">
        <f>SUM(F15:F16)</f>
        <v>4063750.0000669477</v>
      </c>
      <c r="G18" s="14"/>
      <c r="H18" s="14">
        <f>SUM(H15:H16)</f>
        <v>426000</v>
      </c>
      <c r="I18" s="14"/>
      <c r="J18" s="14">
        <f>SUM(J15:J16)</f>
        <v>1625199.9999358018</v>
      </c>
      <c r="K18" s="14"/>
      <c r="L18" s="14">
        <f>SUM(L15:L16)</f>
        <v>800000</v>
      </c>
      <c r="M18" s="14"/>
      <c r="N18" s="14">
        <f>SUM(D18:L18)</f>
        <v>7974950.0088004451</v>
      </c>
      <c r="O18" s="14"/>
    </row>
  </sheetData>
  <phoneticPr fontId="0" type="noConversion"/>
  <pageMargins left="0.75" right="0.75" top="1" bottom="1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O18"/>
  <sheetViews>
    <sheetView workbookViewId="0">
      <selection activeCell="C10" sqref="C10"/>
    </sheetView>
  </sheetViews>
  <sheetFormatPr defaultRowHeight="12.75" x14ac:dyDescent="0.2"/>
  <cols>
    <col min="1" max="1" width="3.85546875" customWidth="1"/>
    <col min="2" max="2" width="1.85546875" customWidth="1"/>
    <col min="3" max="3" width="21.7109375" customWidth="1"/>
    <col min="4" max="4" width="11.140625" customWidth="1"/>
    <col min="5" max="5" width="9.7109375" bestFit="1" customWidth="1"/>
    <col min="6" max="6" width="10.85546875" customWidth="1"/>
    <col min="7" max="7" width="9.7109375" bestFit="1" customWidth="1"/>
    <col min="8" max="8" width="10.28515625" customWidth="1"/>
    <col min="9" max="9" width="9.5703125" customWidth="1"/>
    <col min="10" max="10" width="11" customWidth="1"/>
    <col min="14" max="14" width="10.85546875" customWidth="1"/>
  </cols>
  <sheetData>
    <row r="1" spans="3:15" x14ac:dyDescent="0.2">
      <c r="C1" s="15" t="s">
        <v>27</v>
      </c>
    </row>
    <row r="2" spans="3:15" ht="13.5" thickBot="1" x14ac:dyDescent="0.25"/>
    <row r="3" spans="3:15" x14ac:dyDescent="0.2">
      <c r="C3" s="1"/>
      <c r="D3" s="2" t="s">
        <v>0</v>
      </c>
      <c r="E3" s="2" t="s">
        <v>1</v>
      </c>
      <c r="F3" s="2" t="s">
        <v>2</v>
      </c>
      <c r="G3" s="2" t="s">
        <v>1</v>
      </c>
      <c r="H3" s="2" t="s">
        <v>3</v>
      </c>
      <c r="I3" s="2" t="s">
        <v>1</v>
      </c>
      <c r="J3" s="2" t="s">
        <v>4</v>
      </c>
      <c r="K3" s="2" t="s">
        <v>1</v>
      </c>
      <c r="L3" s="2" t="s">
        <v>5</v>
      </c>
      <c r="M3" s="2" t="s">
        <v>1</v>
      </c>
      <c r="N3" s="2" t="s">
        <v>6</v>
      </c>
      <c r="O3" s="3"/>
    </row>
    <row r="4" spans="3:15" x14ac:dyDescent="0.2">
      <c r="C4" s="4" t="s">
        <v>7</v>
      </c>
      <c r="D4" s="16">
        <v>600</v>
      </c>
      <c r="E4" s="16">
        <v>0</v>
      </c>
      <c r="F4" s="16">
        <v>1300</v>
      </c>
      <c r="G4" s="16">
        <v>0</v>
      </c>
      <c r="H4" s="16">
        <v>2000</v>
      </c>
      <c r="I4" s="16">
        <v>0</v>
      </c>
      <c r="J4" s="16">
        <v>1200</v>
      </c>
      <c r="K4" s="16">
        <v>270</v>
      </c>
      <c r="L4" s="16">
        <v>2200</v>
      </c>
      <c r="M4" s="16">
        <v>0</v>
      </c>
      <c r="N4" s="16">
        <v>270</v>
      </c>
      <c r="O4" s="16">
        <f>E4+G4+I4+K4+M4-N4</f>
        <v>0</v>
      </c>
    </row>
    <row r="5" spans="3:15" x14ac:dyDescent="0.2">
      <c r="C5" s="4" t="s">
        <v>8</v>
      </c>
      <c r="D5" s="16">
        <v>1200</v>
      </c>
      <c r="E5" s="16">
        <v>0</v>
      </c>
      <c r="F5" s="16">
        <v>1400</v>
      </c>
      <c r="G5" s="16">
        <v>0</v>
      </c>
      <c r="H5" s="16">
        <v>2100</v>
      </c>
      <c r="I5" s="16">
        <v>0</v>
      </c>
      <c r="J5" s="16">
        <v>800</v>
      </c>
      <c r="K5" s="16">
        <v>190.00000016049586</v>
      </c>
      <c r="L5" s="16">
        <v>2300</v>
      </c>
      <c r="M5" s="16">
        <v>0</v>
      </c>
      <c r="N5" s="16">
        <v>190</v>
      </c>
      <c r="O5" s="16">
        <f>E5+G5+I5+K5+M5-N5</f>
        <v>1.6049585838118219E-7</v>
      </c>
    </row>
    <row r="6" spans="3:15" x14ac:dyDescent="0.2">
      <c r="C6" s="4" t="s">
        <v>9</v>
      </c>
      <c r="D6" s="16">
        <v>1300</v>
      </c>
      <c r="E6" s="16">
        <v>0</v>
      </c>
      <c r="F6" s="16">
        <v>600</v>
      </c>
      <c r="G6" s="16">
        <v>200</v>
      </c>
      <c r="H6" s="16">
        <v>1400</v>
      </c>
      <c r="I6" s="16">
        <v>0</v>
      </c>
      <c r="J6" s="16">
        <v>1400</v>
      </c>
      <c r="K6" s="16">
        <v>0</v>
      </c>
      <c r="L6" s="16">
        <v>1300</v>
      </c>
      <c r="M6" s="16">
        <v>0</v>
      </c>
      <c r="N6" s="16">
        <v>200</v>
      </c>
      <c r="O6" s="16">
        <f>E6+G6+I6+K6+M6-N6</f>
        <v>0</v>
      </c>
    </row>
    <row r="7" spans="3:15" x14ac:dyDescent="0.2">
      <c r="C7" s="4" t="s">
        <v>3</v>
      </c>
      <c r="D7" s="16">
        <v>2000</v>
      </c>
      <c r="E7" s="16">
        <v>0</v>
      </c>
      <c r="F7" s="16">
        <v>1400</v>
      </c>
      <c r="G7" s="16">
        <v>120.0000006694754</v>
      </c>
      <c r="H7" s="16">
        <v>300</v>
      </c>
      <c r="I7" s="16">
        <v>0</v>
      </c>
      <c r="J7" s="16">
        <v>2100</v>
      </c>
      <c r="K7" s="16">
        <v>0</v>
      </c>
      <c r="L7" s="16">
        <v>1000</v>
      </c>
      <c r="M7" s="16">
        <v>0</v>
      </c>
      <c r="N7" s="16">
        <v>120</v>
      </c>
      <c r="O7" s="16">
        <f>E7+G7+I7+K7+M7-N7</f>
        <v>6.6947539778539067E-7</v>
      </c>
    </row>
    <row r="8" spans="3:15" x14ac:dyDescent="0.2">
      <c r="C8" s="4" t="s">
        <v>10</v>
      </c>
      <c r="D8" s="16">
        <v>1700</v>
      </c>
      <c r="E8" s="16">
        <v>0</v>
      </c>
      <c r="F8" s="16">
        <v>1300</v>
      </c>
      <c r="G8" s="16">
        <v>100</v>
      </c>
      <c r="H8" s="16">
        <v>900</v>
      </c>
      <c r="I8" s="16">
        <v>0</v>
      </c>
      <c r="J8" s="16">
        <v>2100</v>
      </c>
      <c r="K8" s="16">
        <v>0</v>
      </c>
      <c r="L8" s="16">
        <v>800</v>
      </c>
      <c r="M8" s="16">
        <v>0</v>
      </c>
      <c r="N8" s="16">
        <v>100</v>
      </c>
      <c r="O8" s="16">
        <f>E8+G8+I8+K8+M8-N8</f>
        <v>0</v>
      </c>
    </row>
    <row r="9" spans="3:15" ht="15.75" customHeight="1" x14ac:dyDescent="0.2">
      <c r="C9" s="6" t="s">
        <v>11</v>
      </c>
      <c r="D9" s="17">
        <v>185</v>
      </c>
      <c r="E9" s="17">
        <f>SUM(E4:E8)</f>
        <v>0</v>
      </c>
      <c r="F9" s="17">
        <v>475</v>
      </c>
      <c r="G9" s="17">
        <f>SUM(G4:G8)</f>
        <v>420.00000066947541</v>
      </c>
      <c r="H9" s="17">
        <v>50</v>
      </c>
      <c r="I9" s="17">
        <f>SUM(I4:I8)</f>
        <v>0</v>
      </c>
      <c r="J9" s="17">
        <v>200</v>
      </c>
      <c r="K9" s="17">
        <f>SUM(K4:K8)</f>
        <v>460.00000016049586</v>
      </c>
      <c r="L9" s="17">
        <v>80</v>
      </c>
      <c r="M9" s="17">
        <f>SUM(M4:M8)</f>
        <v>0</v>
      </c>
      <c r="N9" s="17"/>
      <c r="O9" s="17"/>
    </row>
    <row r="10" spans="3:15" ht="18" customHeight="1" x14ac:dyDescent="0.2">
      <c r="C10" s="6" t="s">
        <v>12</v>
      </c>
      <c r="D10" s="17">
        <f>D9/2</f>
        <v>92.5</v>
      </c>
      <c r="E10" s="17"/>
      <c r="F10" s="17">
        <f>F9/2</f>
        <v>237.5</v>
      </c>
      <c r="G10" s="17"/>
      <c r="H10" s="17">
        <f>H9/2</f>
        <v>25</v>
      </c>
      <c r="I10" s="17"/>
      <c r="J10" s="17">
        <f>J9/2</f>
        <v>100</v>
      </c>
      <c r="K10" s="17"/>
      <c r="L10" s="17">
        <f>L9/2</f>
        <v>40</v>
      </c>
      <c r="M10" s="17"/>
      <c r="N10" s="17"/>
      <c r="O10" s="17"/>
    </row>
    <row r="11" spans="3:15" x14ac:dyDescent="0.2">
      <c r="C11" s="8"/>
      <c r="D11" s="9" t="s">
        <v>13</v>
      </c>
      <c r="E11" s="9"/>
      <c r="F11" s="9" t="s">
        <v>14</v>
      </c>
      <c r="G11" s="9"/>
      <c r="H11" s="9" t="s">
        <v>15</v>
      </c>
      <c r="I11" s="9"/>
      <c r="J11" s="9" t="s">
        <v>16</v>
      </c>
      <c r="K11" s="9"/>
      <c r="L11" s="9" t="s">
        <v>17</v>
      </c>
      <c r="M11" s="16"/>
      <c r="N11" s="16"/>
      <c r="O11" s="16"/>
    </row>
    <row r="12" spans="3:15" ht="19.5" customHeight="1" x14ac:dyDescent="0.2">
      <c r="C12" s="4" t="s">
        <v>18</v>
      </c>
      <c r="D12" s="18">
        <v>10000</v>
      </c>
      <c r="E12" s="18"/>
      <c r="F12" s="18">
        <v>15000</v>
      </c>
      <c r="G12" s="18"/>
      <c r="H12" s="18">
        <v>1800000</v>
      </c>
      <c r="I12" s="18"/>
      <c r="J12" s="18">
        <v>13000</v>
      </c>
      <c r="K12" s="18"/>
      <c r="L12" s="18">
        <v>400000</v>
      </c>
      <c r="M12" s="18"/>
      <c r="N12" s="16"/>
      <c r="O12" s="16"/>
    </row>
    <row r="13" spans="3:15" x14ac:dyDescent="0.2">
      <c r="C13" s="10" t="s">
        <v>19</v>
      </c>
      <c r="D13" s="19">
        <v>1</v>
      </c>
      <c r="E13" s="19"/>
      <c r="F13" s="19">
        <v>0.502</v>
      </c>
      <c r="G13" s="19"/>
      <c r="H13" s="19">
        <v>9.2999999999999992E-3</v>
      </c>
      <c r="I13" s="19"/>
      <c r="J13" s="19">
        <v>0.56200000000000006</v>
      </c>
      <c r="K13" s="19"/>
      <c r="L13" s="19">
        <v>2.3E-2</v>
      </c>
      <c r="M13" s="16"/>
      <c r="N13" s="16"/>
      <c r="O13" s="16"/>
    </row>
    <row r="14" spans="3:15" x14ac:dyDescent="0.2">
      <c r="C14" s="12" t="s">
        <v>20</v>
      </c>
      <c r="D14" s="17">
        <f>D12*D13</f>
        <v>10000</v>
      </c>
      <c r="E14" s="17" t="s">
        <v>21</v>
      </c>
      <c r="F14" s="17">
        <f>F12*F13</f>
        <v>7530</v>
      </c>
      <c r="G14" s="17" t="s">
        <v>21</v>
      </c>
      <c r="H14" s="17">
        <f>H12*H13</f>
        <v>16740</v>
      </c>
      <c r="I14" s="17" t="s">
        <v>21</v>
      </c>
      <c r="J14" s="17">
        <f>J12*J13</f>
        <v>7306.0000000000009</v>
      </c>
      <c r="K14" s="17" t="s">
        <v>21</v>
      </c>
      <c r="L14" s="17">
        <f>L12*L13</f>
        <v>9200</v>
      </c>
      <c r="M14" s="17"/>
      <c r="N14" s="17"/>
      <c r="O14" s="17"/>
    </row>
    <row r="15" spans="3:15" x14ac:dyDescent="0.2">
      <c r="C15" s="10" t="s">
        <v>22</v>
      </c>
      <c r="D15" s="16">
        <f>D12*D13*E9</f>
        <v>0</v>
      </c>
      <c r="E15" s="16"/>
      <c r="F15" s="16">
        <f>F12*F13*G9</f>
        <v>3162600.0050411499</v>
      </c>
      <c r="G15" s="16"/>
      <c r="H15" s="16">
        <f>H12*H13*I9</f>
        <v>0</v>
      </c>
      <c r="I15" s="16"/>
      <c r="J15" s="16">
        <f>J12*J13*K9</f>
        <v>3360760.0011725831</v>
      </c>
      <c r="K15" s="16"/>
      <c r="L15" s="16">
        <f>L12*L13*M9</f>
        <v>0</v>
      </c>
      <c r="M15" s="16"/>
      <c r="N15" s="16"/>
      <c r="O15" s="16"/>
    </row>
    <row r="16" spans="3:15" x14ac:dyDescent="0.2">
      <c r="C16" s="10" t="s">
        <v>23</v>
      </c>
      <c r="D16" s="16">
        <f>SUMPRODUCT(D4:D8,E4:E8)</f>
        <v>0</v>
      </c>
      <c r="E16" s="16"/>
      <c r="F16" s="16">
        <f>SUMPRODUCT(F4:F8,G4:G8)</f>
        <v>418000.00093726558</v>
      </c>
      <c r="G16" s="16"/>
      <c r="H16" s="16">
        <f>SUMPRODUCT(H4:H8,I4:I8)</f>
        <v>0</v>
      </c>
      <c r="I16" s="16"/>
      <c r="J16" s="16">
        <f>SUMPRODUCT(J4:J8,K4:K8)</f>
        <v>476000.00012839667</v>
      </c>
      <c r="K16" s="16"/>
      <c r="L16" s="16">
        <f>SUMPRODUCT(L4:L8,M4:M8)</f>
        <v>0</v>
      </c>
      <c r="M16" s="16"/>
      <c r="N16" s="16"/>
      <c r="O16" s="16"/>
    </row>
    <row r="17" spans="3:15" x14ac:dyDescent="0.2">
      <c r="C17" s="10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</row>
    <row r="18" spans="3:15" ht="13.5" thickBot="1" x14ac:dyDescent="0.25">
      <c r="C18" s="13" t="s">
        <v>24</v>
      </c>
      <c r="D18" s="20">
        <f>SUM(D15:D16)</f>
        <v>0</v>
      </c>
      <c r="E18" s="20"/>
      <c r="F18" s="20">
        <f>SUM(F15:F16)</f>
        <v>3580600.0059784157</v>
      </c>
      <c r="G18" s="20"/>
      <c r="H18" s="20">
        <f>SUM(H15:H16)</f>
        <v>0</v>
      </c>
      <c r="I18" s="20"/>
      <c r="J18" s="20">
        <f>SUM(J15:J16)</f>
        <v>3836760.0013009799</v>
      </c>
      <c r="K18" s="20"/>
      <c r="L18" s="20">
        <f>SUM(L15:L16)</f>
        <v>0</v>
      </c>
      <c r="M18" s="20"/>
      <c r="N18" s="20">
        <f>SUM(D18:L18)</f>
        <v>7417360.0072793961</v>
      </c>
      <c r="O18" s="20"/>
    </row>
  </sheetData>
  <phoneticPr fontId="0" type="noConversion"/>
  <pageMargins left="0.75" right="0.75" top="1" bottom="1" header="0.5" footer="0.5"/>
  <pageSetup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O18"/>
  <sheetViews>
    <sheetView workbookViewId="0">
      <selection activeCell="F42" sqref="F42"/>
    </sheetView>
  </sheetViews>
  <sheetFormatPr defaultRowHeight="12.75" x14ac:dyDescent="0.2"/>
  <cols>
    <col min="1" max="1" width="3.85546875" customWidth="1"/>
    <col min="2" max="2" width="1.85546875" customWidth="1"/>
    <col min="3" max="3" width="21.7109375" customWidth="1"/>
    <col min="4" max="4" width="11.140625" customWidth="1"/>
    <col min="5" max="5" width="9.7109375" bestFit="1" customWidth="1"/>
    <col min="6" max="6" width="10.85546875" customWidth="1"/>
    <col min="7" max="7" width="9.7109375" bestFit="1" customWidth="1"/>
    <col min="8" max="8" width="10.28515625" customWidth="1"/>
    <col min="9" max="9" width="9.5703125" customWidth="1"/>
    <col min="10" max="10" width="11" customWidth="1"/>
    <col min="14" max="14" width="10.85546875" customWidth="1"/>
  </cols>
  <sheetData>
    <row r="1" spans="3:15" x14ac:dyDescent="0.2">
      <c r="C1" s="15" t="s">
        <v>26</v>
      </c>
    </row>
    <row r="2" spans="3:15" ht="13.5" thickBot="1" x14ac:dyDescent="0.25"/>
    <row r="3" spans="3:15" x14ac:dyDescent="0.2">
      <c r="C3" s="1"/>
      <c r="D3" s="2" t="s">
        <v>0</v>
      </c>
      <c r="E3" s="2" t="s">
        <v>1</v>
      </c>
      <c r="F3" s="2" t="s">
        <v>2</v>
      </c>
      <c r="G3" s="2" t="s">
        <v>1</v>
      </c>
      <c r="H3" s="2" t="s">
        <v>3</v>
      </c>
      <c r="I3" s="2" t="s">
        <v>1</v>
      </c>
      <c r="J3" s="2" t="s">
        <v>4</v>
      </c>
      <c r="K3" s="2" t="s">
        <v>1</v>
      </c>
      <c r="L3" s="2" t="s">
        <v>5</v>
      </c>
      <c r="M3" s="2" t="s">
        <v>1</v>
      </c>
      <c r="N3" s="2" t="s">
        <v>6</v>
      </c>
      <c r="O3" s="3"/>
    </row>
    <row r="4" spans="3:15" x14ac:dyDescent="0.2">
      <c r="C4" s="4" t="s">
        <v>7</v>
      </c>
      <c r="D4" s="16">
        <v>600</v>
      </c>
      <c r="E4" s="16">
        <v>114.99999901755963</v>
      </c>
      <c r="F4" s="16">
        <v>1300</v>
      </c>
      <c r="G4" s="16">
        <v>134.99999998509878</v>
      </c>
      <c r="H4" s="16">
        <v>2000</v>
      </c>
      <c r="I4" s="16">
        <v>0</v>
      </c>
      <c r="J4" s="16">
        <v>1200</v>
      </c>
      <c r="K4" s="16">
        <v>19.999999999999659</v>
      </c>
      <c r="L4" s="16">
        <v>2200</v>
      </c>
      <c r="M4" s="16">
        <v>1.4901162082026076E-8</v>
      </c>
      <c r="N4" s="16">
        <v>270</v>
      </c>
      <c r="O4" s="16">
        <f>E4+G4+I4+K4+M4-N4</f>
        <v>-9.8244078117204481E-7</v>
      </c>
    </row>
    <row r="5" spans="3:15" x14ac:dyDescent="0.2">
      <c r="C5" s="4" t="s">
        <v>8</v>
      </c>
      <c r="D5" s="16">
        <v>1200</v>
      </c>
      <c r="E5" s="16">
        <v>0</v>
      </c>
      <c r="F5" s="16">
        <v>1400</v>
      </c>
      <c r="G5" s="16">
        <v>0</v>
      </c>
      <c r="H5" s="16">
        <v>2100</v>
      </c>
      <c r="I5" s="16">
        <v>0</v>
      </c>
      <c r="J5" s="16">
        <v>800</v>
      </c>
      <c r="K5" s="16">
        <v>190</v>
      </c>
      <c r="L5" s="16">
        <v>2300</v>
      </c>
      <c r="M5" s="16">
        <v>0</v>
      </c>
      <c r="N5" s="16">
        <v>190</v>
      </c>
      <c r="O5" s="16">
        <f>E5+G5+I5+K5+M5-N5</f>
        <v>0</v>
      </c>
    </row>
    <row r="6" spans="3:15" x14ac:dyDescent="0.2">
      <c r="C6" s="4" t="s">
        <v>9</v>
      </c>
      <c r="D6" s="16">
        <v>1300</v>
      </c>
      <c r="E6" s="16">
        <v>0</v>
      </c>
      <c r="F6" s="16">
        <v>600</v>
      </c>
      <c r="G6" s="16">
        <v>200</v>
      </c>
      <c r="H6" s="16">
        <v>1400</v>
      </c>
      <c r="I6" s="16">
        <v>0</v>
      </c>
      <c r="J6" s="16">
        <v>1400</v>
      </c>
      <c r="K6" s="16">
        <v>0</v>
      </c>
      <c r="L6" s="16">
        <v>1300</v>
      </c>
      <c r="M6" s="16">
        <v>0</v>
      </c>
      <c r="N6" s="16">
        <v>200</v>
      </c>
      <c r="O6" s="16">
        <f>E6+G6+I6+K6+M6-N6</f>
        <v>0</v>
      </c>
    </row>
    <row r="7" spans="3:15" x14ac:dyDescent="0.2">
      <c r="C7" s="4" t="s">
        <v>3</v>
      </c>
      <c r="D7" s="16">
        <v>2000</v>
      </c>
      <c r="E7" s="16">
        <v>0</v>
      </c>
      <c r="F7" s="16">
        <v>1400</v>
      </c>
      <c r="G7" s="16">
        <v>120</v>
      </c>
      <c r="H7" s="16">
        <v>300</v>
      </c>
      <c r="I7" s="16">
        <v>0</v>
      </c>
      <c r="J7" s="16">
        <v>2100</v>
      </c>
      <c r="K7" s="16">
        <v>0</v>
      </c>
      <c r="L7" s="16">
        <v>1000</v>
      </c>
      <c r="M7" s="16">
        <v>0</v>
      </c>
      <c r="N7" s="16">
        <v>120</v>
      </c>
      <c r="O7" s="16">
        <f>E7+G7+I7+K7+M7-N7</f>
        <v>0</v>
      </c>
    </row>
    <row r="8" spans="3:15" x14ac:dyDescent="0.2">
      <c r="C8" s="4" t="s">
        <v>10</v>
      </c>
      <c r="D8" s="16">
        <v>1700</v>
      </c>
      <c r="E8" s="16">
        <v>0</v>
      </c>
      <c r="F8" s="16">
        <v>1300</v>
      </c>
      <c r="G8" s="16">
        <v>20.00000001490114</v>
      </c>
      <c r="H8" s="16">
        <v>900</v>
      </c>
      <c r="I8" s="16">
        <v>0</v>
      </c>
      <c r="J8" s="16">
        <v>2100</v>
      </c>
      <c r="K8" s="16">
        <v>0</v>
      </c>
      <c r="L8" s="16">
        <v>800</v>
      </c>
      <c r="M8" s="16">
        <v>79.999999985098839</v>
      </c>
      <c r="N8" s="16">
        <v>100</v>
      </c>
      <c r="O8" s="16">
        <f>E8+G8+I8+K8+M8-N8</f>
        <v>0</v>
      </c>
    </row>
    <row r="9" spans="3:15" ht="15.75" customHeight="1" x14ac:dyDescent="0.2">
      <c r="C9" s="6" t="s">
        <v>11</v>
      </c>
      <c r="D9" s="17">
        <v>185</v>
      </c>
      <c r="E9" s="17">
        <f>SUM(E4:E8)</f>
        <v>114.99999901755963</v>
      </c>
      <c r="F9" s="17">
        <v>475</v>
      </c>
      <c r="G9" s="17">
        <f>SUM(G4:G8)</f>
        <v>474.99999999999994</v>
      </c>
      <c r="H9" s="17">
        <v>50</v>
      </c>
      <c r="I9" s="17">
        <f>SUM(I4:I8)</f>
        <v>0</v>
      </c>
      <c r="J9" s="17">
        <v>210</v>
      </c>
      <c r="K9" s="17">
        <f>SUM(K4:K8)</f>
        <v>209.99999999999966</v>
      </c>
      <c r="L9" s="17">
        <v>80</v>
      </c>
      <c r="M9" s="17">
        <f>SUM(M4:M8)</f>
        <v>80</v>
      </c>
      <c r="N9" s="17"/>
      <c r="O9" s="17"/>
    </row>
    <row r="10" spans="3:15" ht="18" customHeight="1" x14ac:dyDescent="0.2">
      <c r="C10" s="6" t="s">
        <v>12</v>
      </c>
      <c r="D10" s="17">
        <f>D9/2</f>
        <v>92.5</v>
      </c>
      <c r="E10" s="17"/>
      <c r="F10" s="17">
        <f>F9/2</f>
        <v>237.5</v>
      </c>
      <c r="G10" s="17"/>
      <c r="H10" s="17">
        <f>H9/2</f>
        <v>25</v>
      </c>
      <c r="I10" s="17"/>
      <c r="J10" s="17">
        <f>J9/2</f>
        <v>105</v>
      </c>
      <c r="K10" s="17"/>
      <c r="L10" s="17">
        <f>L9/2</f>
        <v>40</v>
      </c>
      <c r="M10" s="17"/>
      <c r="N10" s="17"/>
      <c r="O10" s="17"/>
    </row>
    <row r="11" spans="3:15" x14ac:dyDescent="0.2">
      <c r="C11" s="8"/>
      <c r="D11" s="9" t="s">
        <v>13</v>
      </c>
      <c r="E11" s="9"/>
      <c r="F11" s="9" t="s">
        <v>14</v>
      </c>
      <c r="G11" s="9"/>
      <c r="H11" s="9" t="s">
        <v>15</v>
      </c>
      <c r="I11" s="9"/>
      <c r="J11" s="9" t="s">
        <v>16</v>
      </c>
      <c r="K11" s="9"/>
      <c r="L11" s="9" t="s">
        <v>17</v>
      </c>
      <c r="M11" s="16"/>
      <c r="N11" s="16"/>
      <c r="O11" s="16"/>
    </row>
    <row r="12" spans="3:15" ht="19.5" customHeight="1" x14ac:dyDescent="0.2">
      <c r="C12" s="4" t="s">
        <v>18</v>
      </c>
      <c r="D12" s="18">
        <v>10000</v>
      </c>
      <c r="E12" s="18"/>
      <c r="F12" s="18">
        <v>15000</v>
      </c>
      <c r="G12" s="18"/>
      <c r="H12" s="18">
        <v>180000</v>
      </c>
      <c r="I12" s="18"/>
      <c r="J12" s="18">
        <v>13000</v>
      </c>
      <c r="K12" s="18"/>
      <c r="L12" s="18">
        <v>400000</v>
      </c>
      <c r="M12" s="18"/>
      <c r="N12" s="16"/>
      <c r="O12" s="16"/>
    </row>
    <row r="13" spans="3:15" x14ac:dyDescent="0.2">
      <c r="C13" s="10" t="s">
        <v>19</v>
      </c>
      <c r="D13" s="19">
        <v>1</v>
      </c>
      <c r="E13" s="19"/>
      <c r="F13" s="19">
        <v>0.502</v>
      </c>
      <c r="G13" s="19"/>
      <c r="H13" s="19">
        <v>9.2999999999999992E-3</v>
      </c>
      <c r="I13" s="19"/>
      <c r="J13" s="19">
        <v>0.56200000000000006</v>
      </c>
      <c r="K13" s="19"/>
      <c r="L13" s="19">
        <v>2.3E-2</v>
      </c>
      <c r="M13" s="16"/>
      <c r="N13" s="16"/>
      <c r="O13" s="16"/>
    </row>
    <row r="14" spans="3:15" x14ac:dyDescent="0.2">
      <c r="C14" s="12" t="s">
        <v>20</v>
      </c>
      <c r="D14" s="17">
        <f>D12*D13</f>
        <v>10000</v>
      </c>
      <c r="E14" s="17" t="s">
        <v>21</v>
      </c>
      <c r="F14" s="17">
        <f>F12*F13</f>
        <v>7530</v>
      </c>
      <c r="G14" s="17" t="s">
        <v>21</v>
      </c>
      <c r="H14" s="17">
        <f>H12*H13</f>
        <v>1673.9999999999998</v>
      </c>
      <c r="I14" s="17" t="s">
        <v>21</v>
      </c>
      <c r="J14" s="17">
        <f>J12*J13</f>
        <v>7306.0000000000009</v>
      </c>
      <c r="K14" s="17" t="s">
        <v>21</v>
      </c>
      <c r="L14" s="17">
        <f>L12*L13</f>
        <v>9200</v>
      </c>
      <c r="M14" s="17"/>
      <c r="N14" s="17"/>
      <c r="O14" s="17"/>
    </row>
    <row r="15" spans="3:15" x14ac:dyDescent="0.2">
      <c r="C15" s="10" t="s">
        <v>22</v>
      </c>
      <c r="D15" s="16">
        <f>D12*D13*E9</f>
        <v>1149999.9901755962</v>
      </c>
      <c r="E15" s="16"/>
      <c r="F15" s="16">
        <f>F12*F13*G9</f>
        <v>3576749.9999999995</v>
      </c>
      <c r="G15" s="16"/>
      <c r="H15" s="16">
        <f>H12*H13*I9</f>
        <v>0</v>
      </c>
      <c r="I15" s="16"/>
      <c r="J15" s="16">
        <f>J12*J13*K9</f>
        <v>1534259.9999999977</v>
      </c>
      <c r="K15" s="16"/>
      <c r="L15" s="16">
        <f>L12*L13*M9</f>
        <v>736000</v>
      </c>
      <c r="M15" s="16"/>
      <c r="N15" s="16"/>
      <c r="O15" s="16"/>
    </row>
    <row r="16" spans="3:15" x14ac:dyDescent="0.2">
      <c r="C16" s="10" t="s">
        <v>23</v>
      </c>
      <c r="D16" s="16">
        <f>SUMPRODUCT(D4:D8,E4:E8)</f>
        <v>68999.999410535776</v>
      </c>
      <c r="E16" s="16"/>
      <c r="F16" s="16">
        <f>SUMPRODUCT(F4:F8,G4:G8)</f>
        <v>489499.99999999988</v>
      </c>
      <c r="G16" s="16"/>
      <c r="H16" s="16">
        <f>SUMPRODUCT(H4:H8,I4:I8)</f>
        <v>0</v>
      </c>
      <c r="I16" s="16"/>
      <c r="J16" s="16">
        <f>SUMPRODUCT(J4:J8,K4:K8)</f>
        <v>175999.99999999959</v>
      </c>
      <c r="K16" s="16"/>
      <c r="L16" s="16">
        <f>SUMPRODUCT(L4:L8,M4:M8)</f>
        <v>64000.000020861626</v>
      </c>
      <c r="M16" s="16"/>
      <c r="N16" s="16"/>
      <c r="O16" s="16"/>
    </row>
    <row r="17" spans="3:15" x14ac:dyDescent="0.2">
      <c r="C17" s="10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</row>
    <row r="18" spans="3:15" ht="13.5" thickBot="1" x14ac:dyDescent="0.25">
      <c r="C18" s="13" t="s">
        <v>24</v>
      </c>
      <c r="D18" s="20">
        <f>SUM(D15:D16)</f>
        <v>1218999.9895861319</v>
      </c>
      <c r="E18" s="20"/>
      <c r="F18" s="20">
        <f>SUM(F15:F16)</f>
        <v>4066249.9999999995</v>
      </c>
      <c r="G18" s="20"/>
      <c r="H18" s="20">
        <f>SUM(H15:H16)</f>
        <v>0</v>
      </c>
      <c r="I18" s="20"/>
      <c r="J18" s="20">
        <f>SUM(J15:J16)</f>
        <v>1710259.9999999972</v>
      </c>
      <c r="K18" s="20"/>
      <c r="L18" s="20">
        <f>SUM(L15:L16)</f>
        <v>800000.00002086163</v>
      </c>
      <c r="M18" s="20"/>
      <c r="N18" s="20">
        <f>SUM(D18:L18)</f>
        <v>7795509.9896069905</v>
      </c>
      <c r="O18" s="20"/>
    </row>
  </sheetData>
  <phoneticPr fontId="0" type="noConversion"/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a) capacity_constraint</vt:lpstr>
      <vt:lpstr>b) no_capacity_constraint</vt:lpstr>
      <vt:lpstr>c) 10_ton_more</vt:lpstr>
    </vt:vector>
  </TitlesOfParts>
  <Company>Kellogg Graduate School of Management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Supply Chain Management - 5th edition</dc:title>
  <dc:subject>Chapter 5 Problem 3</dc:subject>
  <dc:creator>Jay Mabe</dc:creator>
  <cp:lastModifiedBy>Jay Mabe</cp:lastModifiedBy>
  <dcterms:created xsi:type="dcterms:W3CDTF">2000-09-29T14:25:42Z</dcterms:created>
  <dcterms:modified xsi:type="dcterms:W3CDTF">2014-06-13T19:56:49Z</dcterms:modified>
</cp:coreProperties>
</file>