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480" windowHeight="9855"/>
  </bookViews>
  <sheets>
    <sheet name="Data" sheetId="1" r:id="rId1"/>
    <sheet name="Hot&amp;Cold" sheetId="4" r:id="rId2"/>
    <sheet name="CaldoFreddo" sheetId="5" r:id="rId3"/>
    <sheet name="Merged" sheetId="6" r:id="rId4"/>
  </sheets>
  <definedNames>
    <definedName name="solver_adj" localSheetId="2" hidden="1">CaldoFreddo!$C$19:$F$20</definedName>
    <definedName name="solver_adj" localSheetId="1" hidden="1">'Hot&amp;Cold'!$C$20:$F$22</definedName>
    <definedName name="solver_adj" localSheetId="3" hidden="1">Merged!$C$19:$G$23</definedName>
    <definedName name="solver_cvg" localSheetId="2" hidden="1">0.0001</definedName>
    <definedName name="solver_cvg" localSheetId="1" hidden="1">0.0001</definedName>
    <definedName name="solver_cvg" localSheetId="3" hidden="1">0.0001</definedName>
    <definedName name="solver_drv" localSheetId="2" hidden="1">1</definedName>
    <definedName name="solver_drv" localSheetId="1" hidden="1">1</definedName>
    <definedName name="solver_drv" localSheetId="3" hidden="1">1</definedName>
    <definedName name="solver_est" localSheetId="2" hidden="1">1</definedName>
    <definedName name="solver_est" localSheetId="1" hidden="1">1</definedName>
    <definedName name="solver_est" localSheetId="3" hidden="1">1</definedName>
    <definedName name="solver_itr" localSheetId="2" hidden="1">100</definedName>
    <definedName name="solver_itr" localSheetId="1" hidden="1">100</definedName>
    <definedName name="solver_itr" localSheetId="3" hidden="1">100</definedName>
    <definedName name="solver_lhs1" localSheetId="2" hidden="1">CaldoFreddo!$C$19:$G$20</definedName>
    <definedName name="solver_lhs1" localSheetId="1" hidden="1">'Hot&amp;Cold'!$C$20:$F$22</definedName>
    <definedName name="solver_lhs1" localSheetId="3" hidden="1">Merged!$C$19:$F$23</definedName>
    <definedName name="solver_lhs2" localSheetId="2" hidden="1">CaldoFreddo!$C$21:$F$21</definedName>
    <definedName name="solver_lhs2" localSheetId="1" hidden="1">'Hot&amp;Cold'!$G$20:$G$22</definedName>
    <definedName name="solver_lhs2" localSheetId="3" hidden="1">Merged!$G$19:$G$23</definedName>
    <definedName name="solver_lhs3" localSheetId="2" hidden="1">CaldoFreddo!#REF!</definedName>
    <definedName name="solver_lhs3" localSheetId="1" hidden="1">'Hot&amp;Cold'!$C$23:$F$23</definedName>
    <definedName name="solver_lhs3" localSheetId="3" hidden="1">Merged!$H$19:$H$23</definedName>
    <definedName name="solver_lhs4" localSheetId="3" hidden="1">Merged!$C$24:$F$24</definedName>
    <definedName name="solver_lhs5" localSheetId="3" hidden="1">Merged!$G$19:$G$23</definedName>
    <definedName name="solver_lin" localSheetId="2" hidden="1">2</definedName>
    <definedName name="solver_lin" localSheetId="1" hidden="1">2</definedName>
    <definedName name="solver_lin" localSheetId="3" hidden="1">1</definedName>
    <definedName name="solver_neg" localSheetId="2" hidden="1">2</definedName>
    <definedName name="solver_neg" localSheetId="1" hidden="1">2</definedName>
    <definedName name="solver_neg" localSheetId="3" hidden="1">2</definedName>
    <definedName name="solver_num" localSheetId="2" hidden="1">2</definedName>
    <definedName name="solver_num" localSheetId="1" hidden="1">3</definedName>
    <definedName name="solver_num" localSheetId="3" hidden="1">5</definedName>
    <definedName name="solver_nwt" localSheetId="2" hidden="1">1</definedName>
    <definedName name="solver_nwt" localSheetId="1" hidden="1">1</definedName>
    <definedName name="solver_nwt" localSheetId="3" hidden="1">1</definedName>
    <definedName name="solver_opt" localSheetId="2" hidden="1">CaldoFreddo!$J$22</definedName>
    <definedName name="solver_opt" localSheetId="1" hidden="1">'Hot&amp;Cold'!$H$24</definedName>
    <definedName name="solver_opt" localSheetId="3" hidden="1">Merged!$I$25</definedName>
    <definedName name="solver_pre" localSheetId="2" hidden="1">0.000001</definedName>
    <definedName name="solver_pre" localSheetId="1" hidden="1">0.000001</definedName>
    <definedName name="solver_pre" localSheetId="3" hidden="1">0.000001</definedName>
    <definedName name="solver_rel1" localSheetId="2" hidden="1">3</definedName>
    <definedName name="solver_rel1" localSheetId="1" hidden="1">3</definedName>
    <definedName name="solver_rel1" localSheetId="3" hidden="1">3</definedName>
    <definedName name="solver_rel2" localSheetId="2" hidden="1">2</definedName>
    <definedName name="solver_rel2" localSheetId="1" hidden="1">3</definedName>
    <definedName name="solver_rel2" localSheetId="3" hidden="1">5</definedName>
    <definedName name="solver_rel3" localSheetId="2" hidden="1">2</definedName>
    <definedName name="solver_rel3" localSheetId="1" hidden="1">2</definedName>
    <definedName name="solver_rel3" localSheetId="3" hidden="1">3</definedName>
    <definedName name="solver_rel4" localSheetId="3" hidden="1">2</definedName>
    <definedName name="solver_rel5" localSheetId="3" hidden="1">2</definedName>
    <definedName name="solver_rhs1" localSheetId="2" hidden="1">0</definedName>
    <definedName name="solver_rhs1" localSheetId="1" hidden="1">0</definedName>
    <definedName name="solver_rhs1" localSheetId="3" hidden="1">0</definedName>
    <definedName name="solver_rhs2" localSheetId="2" hidden="1">0</definedName>
    <definedName name="solver_rhs2" localSheetId="1" hidden="1">0</definedName>
    <definedName name="solver_rhs2" localSheetId="3" hidden="1">binary</definedName>
    <definedName name="solver_rhs3" localSheetId="2" hidden="1">0</definedName>
    <definedName name="solver_rhs3" localSheetId="1" hidden="1">0</definedName>
    <definedName name="solver_rhs3" localSheetId="3" hidden="1">0</definedName>
    <definedName name="solver_rhs4" localSheetId="3" hidden="1">0</definedName>
    <definedName name="solver_rhs5" localSheetId="3" hidden="1">1</definedName>
    <definedName name="solver_scl" localSheetId="2" hidden="1">2</definedName>
    <definedName name="solver_scl" localSheetId="1" hidden="1">2</definedName>
    <definedName name="solver_scl" localSheetId="3" hidden="1">2</definedName>
    <definedName name="solver_sho" localSheetId="2" hidden="1">2</definedName>
    <definedName name="solver_sho" localSheetId="1" hidden="1">2</definedName>
    <definedName name="solver_sho" localSheetId="3" hidden="1">2</definedName>
    <definedName name="solver_tim" localSheetId="2" hidden="1">100</definedName>
    <definedName name="solver_tim" localSheetId="1" hidden="1">100</definedName>
    <definedName name="solver_tim" localSheetId="3" hidden="1">100</definedName>
    <definedName name="solver_tol" localSheetId="2" hidden="1">0.05</definedName>
    <definedName name="solver_tol" localSheetId="1" hidden="1">0.05</definedName>
    <definedName name="solver_tol" localSheetId="3" hidden="1">0.05</definedName>
    <definedName name="solver_typ" localSheetId="2" hidden="1">1</definedName>
    <definedName name="solver_typ" localSheetId="1" hidden="1">2</definedName>
    <definedName name="solver_typ" localSheetId="3" hidden="1">2</definedName>
    <definedName name="solver_val" localSheetId="2" hidden="1">0</definedName>
    <definedName name="solver_val" localSheetId="1" hidden="1">0</definedName>
    <definedName name="solver_val" localSheetId="3" hidden="1">0</definedName>
  </definedNames>
  <calcPr calcId="145621"/>
</workbook>
</file>

<file path=xl/calcChain.xml><?xml version="1.0" encoding="utf-8"?>
<calcChain xmlns="http://schemas.openxmlformats.org/spreadsheetml/2006/main">
  <c r="C5" i="5" l="1"/>
  <c r="D5" i="5"/>
  <c r="E5" i="5"/>
  <c r="F5" i="5"/>
  <c r="G5" i="5"/>
  <c r="H5" i="5"/>
  <c r="I5" i="5"/>
  <c r="C6" i="5"/>
  <c r="D6" i="5"/>
  <c r="E6" i="5"/>
  <c r="F6" i="5"/>
  <c r="G6" i="5"/>
  <c r="H6" i="5"/>
  <c r="I6" i="5"/>
  <c r="C7" i="5"/>
  <c r="D7" i="5"/>
  <c r="E7" i="5"/>
  <c r="F7" i="5"/>
  <c r="G7" i="5"/>
  <c r="H7" i="5"/>
  <c r="I7" i="5"/>
  <c r="C8" i="5"/>
  <c r="E8" i="5"/>
  <c r="F8" i="5"/>
  <c r="C9" i="5"/>
  <c r="D9" i="5"/>
  <c r="E9" i="5"/>
  <c r="F9" i="5"/>
  <c r="G9" i="5"/>
  <c r="G19" i="5" s="1"/>
  <c r="H9" i="5"/>
  <c r="H19" i="5" s="1"/>
  <c r="I9" i="5"/>
  <c r="C10" i="5"/>
  <c r="D10" i="5"/>
  <c r="E10" i="5"/>
  <c r="F10" i="5"/>
  <c r="G10" i="5"/>
  <c r="G20" i="5" s="1"/>
  <c r="H10" i="5"/>
  <c r="H20" i="5" s="1"/>
  <c r="I10" i="5"/>
  <c r="C11" i="5"/>
  <c r="D11" i="5"/>
  <c r="E11" i="5"/>
  <c r="E21" i="5" s="1"/>
  <c r="F11" i="5"/>
  <c r="F21" i="5" s="1"/>
  <c r="B14" i="5"/>
  <c r="C21" i="5"/>
  <c r="D21" i="5"/>
  <c r="C12" i="1"/>
  <c r="C12" i="5"/>
  <c r="D12" i="1"/>
  <c r="D12" i="4" s="1"/>
  <c r="D12" i="5"/>
  <c r="E12" i="1"/>
  <c r="E12" i="5" s="1"/>
  <c r="F12" i="1"/>
  <c r="F12" i="5"/>
  <c r="C5" i="4"/>
  <c r="D5" i="4"/>
  <c r="H20" i="4" s="1"/>
  <c r="H24" i="4" s="1"/>
  <c r="E5" i="4"/>
  <c r="F5" i="4"/>
  <c r="G5" i="4"/>
  <c r="H5" i="4"/>
  <c r="I5" i="4"/>
  <c r="C6" i="4"/>
  <c r="D6" i="4"/>
  <c r="E6" i="4"/>
  <c r="F6" i="4"/>
  <c r="H21" i="4" s="1"/>
  <c r="G6" i="4"/>
  <c r="G21" i="4"/>
  <c r="H6" i="4"/>
  <c r="I6" i="4"/>
  <c r="C7" i="4"/>
  <c r="D7" i="4"/>
  <c r="H22" i="4" s="1"/>
  <c r="E7" i="4"/>
  <c r="F7" i="4"/>
  <c r="G7" i="4"/>
  <c r="H7" i="4"/>
  <c r="I7" i="4"/>
  <c r="C8" i="4"/>
  <c r="C23" i="4" s="1"/>
  <c r="E8" i="4"/>
  <c r="E23" i="4" s="1"/>
  <c r="F8" i="4"/>
  <c r="F23" i="4"/>
  <c r="C9" i="4"/>
  <c r="D9" i="4"/>
  <c r="E9" i="4"/>
  <c r="F9" i="4"/>
  <c r="G9" i="4"/>
  <c r="H9" i="4"/>
  <c r="I9" i="4"/>
  <c r="C10" i="4"/>
  <c r="D10" i="4"/>
  <c r="E10" i="4"/>
  <c r="F10" i="4"/>
  <c r="G10" i="4"/>
  <c r="H10" i="4"/>
  <c r="I10" i="4"/>
  <c r="C11" i="4"/>
  <c r="D11" i="4"/>
  <c r="E11" i="4"/>
  <c r="F11" i="4"/>
  <c r="C12" i="4"/>
  <c r="E12" i="4"/>
  <c r="F12" i="4"/>
  <c r="B14" i="4"/>
  <c r="G20" i="4"/>
  <c r="G22" i="4"/>
  <c r="D23" i="4"/>
  <c r="C5" i="6"/>
  <c r="D5" i="6"/>
  <c r="I19" i="6" s="1"/>
  <c r="E5" i="6"/>
  <c r="F5" i="6"/>
  <c r="G5" i="6"/>
  <c r="H19" i="6"/>
  <c r="H5" i="6"/>
  <c r="I5" i="6"/>
  <c r="C6" i="6"/>
  <c r="I20" i="6" s="1"/>
  <c r="J20" i="6" s="1"/>
  <c r="K20" i="6" s="1"/>
  <c r="D6" i="6"/>
  <c r="E6" i="6"/>
  <c r="F6" i="6"/>
  <c r="G6" i="6"/>
  <c r="H6" i="6"/>
  <c r="I6" i="6"/>
  <c r="C7" i="6"/>
  <c r="D7" i="6"/>
  <c r="E7" i="6"/>
  <c r="F7" i="6"/>
  <c r="G7" i="6"/>
  <c r="H21" i="6" s="1"/>
  <c r="H7" i="6"/>
  <c r="I7" i="6"/>
  <c r="C8" i="6"/>
  <c r="E8" i="6"/>
  <c r="F8" i="6"/>
  <c r="C9" i="6"/>
  <c r="I22" i="6" s="1"/>
  <c r="J22" i="6" s="1"/>
  <c r="K22" i="6" s="1"/>
  <c r="D9" i="6"/>
  <c r="E9" i="6"/>
  <c r="F9" i="6"/>
  <c r="G9" i="6"/>
  <c r="H22" i="6" s="1"/>
  <c r="H9" i="6"/>
  <c r="I9" i="6"/>
  <c r="C10" i="6"/>
  <c r="D10" i="6"/>
  <c r="I23" i="6"/>
  <c r="J23" i="6" s="1"/>
  <c r="K23" i="6" s="1"/>
  <c r="E10" i="6"/>
  <c r="F10" i="6"/>
  <c r="G10" i="6"/>
  <c r="H23" i="6" s="1"/>
  <c r="H10" i="6"/>
  <c r="I10" i="6"/>
  <c r="C11" i="6"/>
  <c r="D11" i="6"/>
  <c r="E11" i="6"/>
  <c r="F11" i="6"/>
  <c r="C12" i="6"/>
  <c r="C24" i="6"/>
  <c r="D12" i="6"/>
  <c r="D24" i="6" s="1"/>
  <c r="E12" i="6"/>
  <c r="E24" i="6"/>
  <c r="F12" i="6"/>
  <c r="B14" i="6"/>
  <c r="J21" i="6" s="1"/>
  <c r="K21" i="6" s="1"/>
  <c r="H20" i="6"/>
  <c r="I21" i="6"/>
  <c r="F24" i="6"/>
  <c r="H22" i="5" l="1"/>
  <c r="I20" i="4"/>
  <c r="J20" i="4" s="1"/>
  <c r="I20" i="5"/>
  <c r="J20" i="5" s="1"/>
  <c r="J19" i="6"/>
  <c r="K19" i="6" s="1"/>
  <c r="K25" i="6" s="1"/>
  <c r="I25" i="6"/>
  <c r="I22" i="4"/>
  <c r="J22" i="4" s="1"/>
  <c r="I21" i="4"/>
  <c r="J21" i="4" s="1"/>
  <c r="I19" i="5"/>
  <c r="J19" i="5" s="1"/>
  <c r="J22" i="5" l="1"/>
  <c r="J24" i="4"/>
</calcChain>
</file>

<file path=xl/comments1.xml><?xml version="1.0" encoding="utf-8"?>
<comments xmlns="http://schemas.openxmlformats.org/spreadsheetml/2006/main">
  <authors>
    <author>TALLURI</author>
    <author>schopra</author>
  </authors>
  <commentList>
    <comment ref="G21" authorId="0">
      <text>
        <r>
          <rPr>
            <sz val="8"/>
            <color indexed="81"/>
            <rFont val="Tahoma"/>
            <family val="2"/>
          </rPr>
          <t>TALLURI: indicates unused capacity</t>
        </r>
      </text>
    </comment>
    <comment ref="C23" authorId="0">
      <text>
        <r>
          <rPr>
            <sz val="8"/>
            <color indexed="81"/>
            <rFont val="Tahoma"/>
            <family val="2"/>
          </rPr>
          <t>TALLURI: demand satisfaction</t>
        </r>
      </text>
    </comment>
    <comment ref="H24" authorId="1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Total annual cost
</t>
        </r>
      </text>
    </comment>
    <comment ref="J24" authorId="1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Annual after tax profit</t>
        </r>
      </text>
    </comment>
  </commentList>
</comments>
</file>

<file path=xl/comments2.xml><?xml version="1.0" encoding="utf-8"?>
<comments xmlns="http://schemas.openxmlformats.org/spreadsheetml/2006/main">
  <authors>
    <author>schopra</author>
  </authors>
  <commentList>
    <comment ref="H2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Total annual cost</t>
        </r>
      </text>
    </comment>
    <comment ref="J2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Annual after tax profit</t>
        </r>
      </text>
    </comment>
  </commentList>
</comments>
</file>

<file path=xl/comments3.xml><?xml version="1.0" encoding="utf-8"?>
<comments xmlns="http://schemas.openxmlformats.org/spreadsheetml/2006/main">
  <authors>
    <author>schopra</author>
  </authors>
  <commentList>
    <comment ref="I25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Total Annual cost</t>
        </r>
      </text>
    </comment>
    <comment ref="K25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Annual after tax profit</t>
        </r>
      </text>
    </comment>
  </commentList>
</comments>
</file>

<file path=xl/sharedStrings.xml><?xml version="1.0" encoding="utf-8"?>
<sst xmlns="http://schemas.openxmlformats.org/spreadsheetml/2006/main" count="119" uniqueCount="26">
  <si>
    <t>Variable Production and Shipping Costs</t>
  </si>
  <si>
    <t>North</t>
  </si>
  <si>
    <t>East</t>
  </si>
  <si>
    <t>South</t>
  </si>
  <si>
    <t>West</t>
  </si>
  <si>
    <t>Capacity</t>
  </si>
  <si>
    <t>Annual Fixed Cost</t>
  </si>
  <si>
    <t>Hot&amp;Cold</t>
  </si>
  <si>
    <t>France</t>
  </si>
  <si>
    <t>Germany</t>
  </si>
  <si>
    <t>Finland</t>
  </si>
  <si>
    <t>Demand</t>
  </si>
  <si>
    <t>CaldoFreddo</t>
  </si>
  <si>
    <t xml:space="preserve">U.K. </t>
  </si>
  <si>
    <t>Italy</t>
  </si>
  <si>
    <t>Input Data</t>
  </si>
  <si>
    <t>Tax Rate</t>
  </si>
  <si>
    <t>Decision Variables</t>
  </si>
  <si>
    <t xml:space="preserve">Sale price = </t>
  </si>
  <si>
    <t>Total Demand</t>
  </si>
  <si>
    <t>Annual Cost</t>
  </si>
  <si>
    <t>Annual Profit</t>
  </si>
  <si>
    <t>After tax Profit</t>
  </si>
  <si>
    <t>Quantity Shipped (million units)</t>
  </si>
  <si>
    <t>Merged Company</t>
  </si>
  <si>
    <t>Open (1) / Shut (0)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</si>
</sst>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"/>
    <numFmt numFmtId="165" formatCode="_(&quot;$&quot;* #,##0_);_(&quot;$&quot;* \(#,##0\);_(&quot;$&quot;* &quot;-&quot;??_);_(@_)"/>
    <numFmt numFmtId="166" formatCode="0.0E+00"/>
  </numFmts>
  <fonts count="6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i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3" xfId="0" applyBorder="1"/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3" fillId="0" borderId="0" xfId="0" applyFont="1"/>
    <xf numFmtId="3" fontId="2" fillId="0" borderId="6" xfId="0" applyNumberFormat="1" applyFont="1" applyBorder="1" applyAlignment="1">
      <alignment vertical="top" wrapText="1"/>
    </xf>
    <xf numFmtId="0" fontId="0" fillId="0" borderId="7" xfId="0" applyBorder="1"/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9" xfId="0" applyBorder="1"/>
    <xf numFmtId="0" fontId="2" fillId="0" borderId="1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2" fontId="2" fillId="0" borderId="5" xfId="0" applyNumberFormat="1" applyFont="1" applyBorder="1" applyAlignment="1">
      <alignment vertical="top" wrapText="1"/>
    </xf>
    <xf numFmtId="164" fontId="2" fillId="0" borderId="5" xfId="0" applyNumberFormat="1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64" fontId="2" fillId="0" borderId="6" xfId="0" applyNumberFormat="1" applyFont="1" applyBorder="1" applyAlignment="1">
      <alignment vertical="top" wrapText="1"/>
    </xf>
    <xf numFmtId="164" fontId="2" fillId="0" borderId="5" xfId="0" applyNumberFormat="1" applyFont="1" applyBorder="1" applyAlignment="1">
      <alignment horizontal="center" vertical="top" wrapText="1"/>
    </xf>
    <xf numFmtId="0" fontId="2" fillId="0" borderId="19" xfId="0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0" fillId="0" borderId="22" xfId="0" applyBorder="1"/>
    <xf numFmtId="0" fontId="0" fillId="0" borderId="23" xfId="0" applyBorder="1"/>
    <xf numFmtId="165" fontId="0" fillId="0" borderId="24" xfId="1" applyNumberFormat="1" applyFont="1" applyBorder="1"/>
    <xf numFmtId="165" fontId="0" fillId="0" borderId="25" xfId="1" applyNumberFormat="1" applyFont="1" applyBorder="1"/>
    <xf numFmtId="165" fontId="0" fillId="0" borderId="6" xfId="1" applyNumberFormat="1" applyFont="1" applyBorder="1"/>
    <xf numFmtId="165" fontId="0" fillId="0" borderId="5" xfId="1" applyNumberFormat="1" applyFont="1" applyBorder="1"/>
    <xf numFmtId="165" fontId="0" fillId="0" borderId="0" xfId="1" applyNumberFormat="1" applyFont="1"/>
    <xf numFmtId="165" fontId="0" fillId="0" borderId="0" xfId="0" applyNumberFormat="1"/>
    <xf numFmtId="165" fontId="1" fillId="0" borderId="7" xfId="1" applyNumberFormat="1" applyBorder="1"/>
    <xf numFmtId="165" fontId="0" fillId="0" borderId="7" xfId="1" applyNumberFormat="1" applyFont="1" applyBorder="1"/>
    <xf numFmtId="0" fontId="0" fillId="0" borderId="11" xfId="0" applyBorder="1" applyAlignment="1">
      <alignment wrapText="1"/>
    </xf>
    <xf numFmtId="165" fontId="1" fillId="0" borderId="15" xfId="1" applyNumberFormat="1" applyBorder="1"/>
    <xf numFmtId="165" fontId="0" fillId="0" borderId="15" xfId="1" applyNumberFormat="1" applyFont="1" applyBorder="1"/>
    <xf numFmtId="165" fontId="0" fillId="0" borderId="17" xfId="1" applyNumberFormat="1" applyFont="1" applyBorder="1"/>
    <xf numFmtId="165" fontId="1" fillId="0" borderId="17" xfId="1" applyNumberFormat="1" applyBorder="1"/>
    <xf numFmtId="165" fontId="0" fillId="0" borderId="18" xfId="1" applyNumberFormat="1" applyFont="1" applyBorder="1"/>
    <xf numFmtId="0" fontId="0" fillId="0" borderId="26" xfId="0" applyBorder="1"/>
    <xf numFmtId="166" fontId="0" fillId="0" borderId="3" xfId="0" applyNumberFormat="1" applyBorder="1"/>
    <xf numFmtId="166" fontId="0" fillId="0" borderId="2" xfId="0" applyNumberFormat="1" applyBorder="1"/>
    <xf numFmtId="0" fontId="2" fillId="0" borderId="26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" fillId="0" borderId="26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28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2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8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C15" sqref="C15"/>
    </sheetView>
  </sheetViews>
  <sheetFormatPr defaultRowHeight="12.75" x14ac:dyDescent="0.2"/>
  <cols>
    <col min="1" max="1" width="13" customWidth="1"/>
  </cols>
  <sheetData>
    <row r="1" spans="1:9" x14ac:dyDescent="0.2">
      <c r="A1" s="8" t="s">
        <v>15</v>
      </c>
    </row>
    <row r="2" spans="1:9" ht="13.5" thickBot="1" x14ac:dyDescent="0.25"/>
    <row r="3" spans="1:9" ht="15.75" thickBot="1" x14ac:dyDescent="0.25">
      <c r="A3" s="1"/>
      <c r="B3" s="2"/>
      <c r="C3" s="53" t="s">
        <v>0</v>
      </c>
      <c r="D3" s="54"/>
      <c r="E3" s="54"/>
      <c r="F3" s="55"/>
      <c r="G3" s="2"/>
      <c r="H3" s="2"/>
    </row>
    <row r="4" spans="1:9" ht="45.75" thickBot="1" x14ac:dyDescent="0.25">
      <c r="A4" s="5"/>
      <c r="B4" s="6"/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7" t="s">
        <v>6</v>
      </c>
      <c r="I4" s="11" t="s">
        <v>16</v>
      </c>
    </row>
    <row r="5" spans="1:9" ht="15.75" thickBot="1" x14ac:dyDescent="0.25">
      <c r="A5" s="56" t="s">
        <v>7</v>
      </c>
      <c r="B5" s="6" t="s">
        <v>8</v>
      </c>
      <c r="C5" s="6">
        <v>100</v>
      </c>
      <c r="D5" s="6">
        <v>110</v>
      </c>
      <c r="E5" s="6">
        <v>110</v>
      </c>
      <c r="F5" s="6">
        <v>100</v>
      </c>
      <c r="G5" s="6">
        <v>50</v>
      </c>
      <c r="H5" s="9">
        <v>1000</v>
      </c>
      <c r="I5" s="12">
        <v>0.25</v>
      </c>
    </row>
    <row r="6" spans="1:9" ht="15.75" thickBot="1" x14ac:dyDescent="0.25">
      <c r="A6" s="57"/>
      <c r="B6" s="6" t="s">
        <v>9</v>
      </c>
      <c r="C6" s="6">
        <v>95</v>
      </c>
      <c r="D6" s="6">
        <v>105</v>
      </c>
      <c r="E6" s="6">
        <v>105</v>
      </c>
      <c r="F6" s="6">
        <v>105</v>
      </c>
      <c r="G6" s="6">
        <v>50</v>
      </c>
      <c r="H6" s="9">
        <v>1000</v>
      </c>
      <c r="I6" s="12">
        <v>0.25</v>
      </c>
    </row>
    <row r="7" spans="1:9" ht="15.75" thickBot="1" x14ac:dyDescent="0.25">
      <c r="A7" s="58"/>
      <c r="B7" s="6" t="s">
        <v>10</v>
      </c>
      <c r="C7" s="6">
        <v>90</v>
      </c>
      <c r="D7" s="6">
        <v>100</v>
      </c>
      <c r="E7" s="6">
        <v>115</v>
      </c>
      <c r="F7" s="6">
        <v>110</v>
      </c>
      <c r="G7" s="6">
        <v>40</v>
      </c>
      <c r="H7" s="7">
        <v>850</v>
      </c>
      <c r="I7" s="12">
        <v>0.3</v>
      </c>
    </row>
    <row r="8" spans="1:9" ht="15.75" thickBot="1" x14ac:dyDescent="0.25">
      <c r="A8" s="51" t="s">
        <v>11</v>
      </c>
      <c r="B8" s="59"/>
      <c r="C8" s="6">
        <v>30</v>
      </c>
      <c r="D8" s="6">
        <v>15</v>
      </c>
      <c r="E8" s="6">
        <v>20</v>
      </c>
      <c r="F8" s="6">
        <v>35</v>
      </c>
      <c r="G8" s="53"/>
      <c r="H8" s="54"/>
      <c r="I8" s="13"/>
    </row>
    <row r="9" spans="1:9" ht="15.75" thickBot="1" x14ac:dyDescent="0.25">
      <c r="A9" s="56" t="s">
        <v>12</v>
      </c>
      <c r="B9" s="6" t="s">
        <v>13</v>
      </c>
      <c r="C9" s="6">
        <v>105</v>
      </c>
      <c r="D9" s="6">
        <v>120</v>
      </c>
      <c r="E9" s="6">
        <v>115</v>
      </c>
      <c r="F9" s="6">
        <v>90</v>
      </c>
      <c r="G9" s="6">
        <v>50</v>
      </c>
      <c r="H9" s="9">
        <v>1000</v>
      </c>
      <c r="I9" s="12">
        <v>0.2</v>
      </c>
    </row>
    <row r="10" spans="1:9" ht="15.75" thickBot="1" x14ac:dyDescent="0.25">
      <c r="A10" s="58"/>
      <c r="B10" s="6" t="s">
        <v>14</v>
      </c>
      <c r="C10" s="6">
        <v>110</v>
      </c>
      <c r="D10" s="6">
        <v>105</v>
      </c>
      <c r="E10" s="6">
        <v>85</v>
      </c>
      <c r="F10" s="6">
        <v>115</v>
      </c>
      <c r="G10" s="6">
        <v>60</v>
      </c>
      <c r="H10" s="9">
        <v>1150</v>
      </c>
      <c r="I10" s="14">
        <v>0.35</v>
      </c>
    </row>
    <row r="11" spans="1:9" ht="15.75" thickBot="1" x14ac:dyDescent="0.25">
      <c r="A11" s="51" t="s">
        <v>11</v>
      </c>
      <c r="B11" s="59"/>
      <c r="C11" s="6">
        <v>15</v>
      </c>
      <c r="D11" s="6">
        <v>20</v>
      </c>
      <c r="E11" s="6">
        <v>30</v>
      </c>
      <c r="F11" s="6">
        <v>20</v>
      </c>
      <c r="G11" s="53"/>
      <c r="H11" s="55"/>
    </row>
    <row r="12" spans="1:9" ht="15.75" thickBot="1" x14ac:dyDescent="0.25">
      <c r="A12" s="51" t="s">
        <v>19</v>
      </c>
      <c r="B12" s="52"/>
      <c r="C12" s="3">
        <f>C11+C8</f>
        <v>45</v>
      </c>
      <c r="D12" s="3">
        <f>D11+D8</f>
        <v>35</v>
      </c>
      <c r="E12" s="3">
        <f>E11+E8</f>
        <v>50</v>
      </c>
      <c r="F12" s="2">
        <f>F11+F8</f>
        <v>55</v>
      </c>
      <c r="G12" s="16"/>
      <c r="H12" s="16"/>
    </row>
    <row r="13" spans="1:9" ht="15" x14ac:dyDescent="0.2">
      <c r="A13" s="15"/>
      <c r="B13" s="15"/>
      <c r="C13" s="16"/>
      <c r="D13" s="16"/>
      <c r="E13" s="16"/>
      <c r="F13" s="16"/>
      <c r="G13" s="16"/>
      <c r="H13" s="16"/>
    </row>
    <row r="14" spans="1:9" ht="15" x14ac:dyDescent="0.2">
      <c r="A14" s="15" t="s">
        <v>18</v>
      </c>
      <c r="B14" s="15">
        <v>300</v>
      </c>
      <c r="C14" s="16"/>
      <c r="D14" s="16"/>
      <c r="E14" s="16"/>
      <c r="F14" s="16"/>
      <c r="G14" s="16"/>
      <c r="H14" s="16"/>
    </row>
    <row r="16" spans="1:9" x14ac:dyDescent="0.2">
      <c r="A16" s="8"/>
    </row>
  </sheetData>
  <mergeCells count="8">
    <mergeCell ref="A12:B12"/>
    <mergeCell ref="C3:F3"/>
    <mergeCell ref="A5:A7"/>
    <mergeCell ref="A8:B8"/>
    <mergeCell ref="G8:H8"/>
    <mergeCell ref="A9:A10"/>
    <mergeCell ref="A11:B11"/>
    <mergeCell ref="G11:H1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4"/>
  <sheetViews>
    <sheetView workbookViewId="0">
      <selection activeCell="O20" sqref="O20"/>
    </sheetView>
  </sheetViews>
  <sheetFormatPr defaultRowHeight="12.75" x14ac:dyDescent="0.2"/>
  <cols>
    <col min="1" max="1" width="13" customWidth="1"/>
  </cols>
  <sheetData>
    <row r="1" spans="1:9" x14ac:dyDescent="0.2">
      <c r="A1" s="8" t="s">
        <v>15</v>
      </c>
    </row>
    <row r="2" spans="1:9" ht="13.5" thickBot="1" x14ac:dyDescent="0.25"/>
    <row r="3" spans="1:9" ht="15.75" thickBot="1" x14ac:dyDescent="0.25">
      <c r="A3" s="1"/>
      <c r="B3" s="2"/>
      <c r="C3" s="53" t="s">
        <v>0</v>
      </c>
      <c r="D3" s="54"/>
      <c r="E3" s="54"/>
      <c r="F3" s="55"/>
      <c r="G3" s="2"/>
      <c r="H3" s="2"/>
    </row>
    <row r="4" spans="1:9" ht="45.75" thickBot="1" x14ac:dyDescent="0.25">
      <c r="A4" s="5"/>
      <c r="B4" s="6"/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7" t="s">
        <v>6</v>
      </c>
      <c r="I4" s="11" t="s">
        <v>16</v>
      </c>
    </row>
    <row r="5" spans="1:9" ht="15.75" thickBot="1" x14ac:dyDescent="0.25">
      <c r="A5" s="56" t="s">
        <v>7</v>
      </c>
      <c r="B5" s="6" t="s">
        <v>8</v>
      </c>
      <c r="C5" s="6">
        <f>Data!C5</f>
        <v>100</v>
      </c>
      <c r="D5" s="6">
        <f>Data!D5</f>
        <v>110</v>
      </c>
      <c r="E5" s="6">
        <f>Data!E5</f>
        <v>110</v>
      </c>
      <c r="F5" s="6">
        <f>Data!F5</f>
        <v>100</v>
      </c>
      <c r="G5" s="6">
        <f>Data!G5</f>
        <v>50</v>
      </c>
      <c r="H5" s="6">
        <f>Data!H5</f>
        <v>1000</v>
      </c>
      <c r="I5" s="17">
        <f>Data!I5</f>
        <v>0.25</v>
      </c>
    </row>
    <row r="6" spans="1:9" ht="15.75" thickBot="1" x14ac:dyDescent="0.25">
      <c r="A6" s="57"/>
      <c r="B6" s="6" t="s">
        <v>9</v>
      </c>
      <c r="C6" s="6">
        <f>Data!C6</f>
        <v>95</v>
      </c>
      <c r="D6" s="6">
        <f>Data!D6</f>
        <v>105</v>
      </c>
      <c r="E6" s="6">
        <f>Data!E6</f>
        <v>105</v>
      </c>
      <c r="F6" s="6">
        <f>Data!F6</f>
        <v>105</v>
      </c>
      <c r="G6" s="6">
        <f>Data!G6</f>
        <v>50</v>
      </c>
      <c r="H6" s="6">
        <f>Data!H6</f>
        <v>1000</v>
      </c>
      <c r="I6" s="17">
        <f>Data!I6</f>
        <v>0.25</v>
      </c>
    </row>
    <row r="7" spans="1:9" ht="15.75" thickBot="1" x14ac:dyDescent="0.25">
      <c r="A7" s="58"/>
      <c r="B7" s="6" t="s">
        <v>10</v>
      </c>
      <c r="C7" s="6">
        <f>Data!C7</f>
        <v>90</v>
      </c>
      <c r="D7" s="6">
        <f>Data!D7</f>
        <v>100</v>
      </c>
      <c r="E7" s="6">
        <f>Data!E7</f>
        <v>115</v>
      </c>
      <c r="F7" s="6">
        <f>Data!F7</f>
        <v>110</v>
      </c>
      <c r="G7" s="6">
        <f>Data!G7</f>
        <v>40</v>
      </c>
      <c r="H7" s="6">
        <f>Data!H7</f>
        <v>850</v>
      </c>
      <c r="I7" s="17">
        <f>Data!I7</f>
        <v>0.3</v>
      </c>
    </row>
    <row r="8" spans="1:9" ht="15.75" thickBot="1" x14ac:dyDescent="0.25">
      <c r="A8" s="51" t="s">
        <v>11</v>
      </c>
      <c r="B8" s="59"/>
      <c r="C8" s="6">
        <f>Data!C8</f>
        <v>30</v>
      </c>
      <c r="D8" s="6">
        <v>20</v>
      </c>
      <c r="E8" s="6">
        <f>Data!E8</f>
        <v>20</v>
      </c>
      <c r="F8" s="6">
        <f>Data!F8</f>
        <v>35</v>
      </c>
      <c r="G8" s="53"/>
      <c r="H8" s="54"/>
      <c r="I8" s="13"/>
    </row>
    <row r="9" spans="1:9" ht="15.75" thickBot="1" x14ac:dyDescent="0.25">
      <c r="A9" s="56" t="s">
        <v>12</v>
      </c>
      <c r="B9" s="6" t="s">
        <v>13</v>
      </c>
      <c r="C9" s="6">
        <f>Data!C9</f>
        <v>105</v>
      </c>
      <c r="D9" s="6">
        <f>Data!D9</f>
        <v>120</v>
      </c>
      <c r="E9" s="6">
        <f>Data!E9</f>
        <v>115</v>
      </c>
      <c r="F9" s="6">
        <f>Data!F9</f>
        <v>90</v>
      </c>
      <c r="G9" s="6">
        <f>Data!G9</f>
        <v>50</v>
      </c>
      <c r="H9" s="6">
        <f>Data!H9</f>
        <v>1000</v>
      </c>
      <c r="I9" s="17">
        <f>Data!I9</f>
        <v>0.2</v>
      </c>
    </row>
    <row r="10" spans="1:9" ht="15.75" thickBot="1" x14ac:dyDescent="0.25">
      <c r="A10" s="58"/>
      <c r="B10" s="6" t="s">
        <v>14</v>
      </c>
      <c r="C10" s="6">
        <f>Data!C10</f>
        <v>110</v>
      </c>
      <c r="D10" s="6">
        <f>Data!D10</f>
        <v>105</v>
      </c>
      <c r="E10" s="6">
        <f>Data!E10</f>
        <v>85</v>
      </c>
      <c r="F10" s="6">
        <f>Data!F10</f>
        <v>115</v>
      </c>
      <c r="G10" s="6">
        <f>Data!G10</f>
        <v>60</v>
      </c>
      <c r="H10" s="6">
        <f>Data!H10</f>
        <v>1150</v>
      </c>
      <c r="I10" s="17">
        <f>Data!I10</f>
        <v>0.35</v>
      </c>
    </row>
    <row r="11" spans="1:9" ht="15.75" thickBot="1" x14ac:dyDescent="0.25">
      <c r="A11" s="51" t="s">
        <v>11</v>
      </c>
      <c r="B11" s="59"/>
      <c r="C11" s="6">
        <f>Data!C11</f>
        <v>15</v>
      </c>
      <c r="D11" s="6">
        <f>Data!D11</f>
        <v>20</v>
      </c>
      <c r="E11" s="6">
        <f>Data!E11</f>
        <v>30</v>
      </c>
      <c r="F11" s="6">
        <f>Data!F11</f>
        <v>20</v>
      </c>
      <c r="G11" s="53"/>
      <c r="H11" s="55"/>
    </row>
    <row r="12" spans="1:9" ht="15.75" thickBot="1" x14ac:dyDescent="0.25">
      <c r="A12" s="51" t="s">
        <v>19</v>
      </c>
      <c r="B12" s="52"/>
      <c r="C12" s="6">
        <f>Data!C12</f>
        <v>45</v>
      </c>
      <c r="D12" s="6">
        <f>Data!D12</f>
        <v>35</v>
      </c>
      <c r="E12" s="6">
        <f>Data!E12</f>
        <v>50</v>
      </c>
      <c r="F12" s="6">
        <f>Data!F12</f>
        <v>55</v>
      </c>
      <c r="G12" s="16"/>
      <c r="H12" s="16"/>
    </row>
    <row r="13" spans="1:9" ht="15" x14ac:dyDescent="0.2">
      <c r="A13" s="15"/>
      <c r="B13" s="15"/>
      <c r="C13" s="16"/>
      <c r="D13" s="16"/>
      <c r="E13" s="16"/>
      <c r="F13" s="16"/>
      <c r="G13" s="16"/>
      <c r="H13" s="16"/>
    </row>
    <row r="14" spans="1:9" ht="15" x14ac:dyDescent="0.2">
      <c r="A14" s="15" t="s">
        <v>18</v>
      </c>
      <c r="B14" s="15">
        <f>Data!B14</f>
        <v>300</v>
      </c>
      <c r="C14" s="16"/>
      <c r="D14" s="16"/>
      <c r="E14" s="16"/>
      <c r="F14" s="16"/>
      <c r="G14" s="16"/>
      <c r="H14" s="16"/>
    </row>
    <row r="16" spans="1:9" x14ac:dyDescent="0.2">
      <c r="A16" s="8" t="s">
        <v>17</v>
      </c>
    </row>
    <row r="17" spans="1:10" ht="13.5" thickBot="1" x14ac:dyDescent="0.25"/>
    <row r="18" spans="1:10" ht="13.5" thickBot="1" x14ac:dyDescent="0.25">
      <c r="C18" s="60" t="s">
        <v>23</v>
      </c>
      <c r="D18" s="61"/>
      <c r="E18" s="61"/>
      <c r="F18" s="62"/>
    </row>
    <row r="19" spans="1:10" ht="30.75" thickBot="1" x14ac:dyDescent="0.25">
      <c r="A19" s="1"/>
      <c r="B19" s="2"/>
      <c r="C19" s="2" t="s">
        <v>1</v>
      </c>
      <c r="D19" s="2" t="s">
        <v>2</v>
      </c>
      <c r="E19" s="2" t="s">
        <v>3</v>
      </c>
      <c r="F19" s="3" t="s">
        <v>4</v>
      </c>
      <c r="G19" s="19" t="s">
        <v>5</v>
      </c>
      <c r="H19" s="20" t="s">
        <v>20</v>
      </c>
      <c r="I19" s="20" t="s">
        <v>21</v>
      </c>
      <c r="J19" s="21" t="s">
        <v>22</v>
      </c>
    </row>
    <row r="20" spans="1:10" ht="15.75" thickBot="1" x14ac:dyDescent="0.25">
      <c r="A20" s="56" t="s">
        <v>7</v>
      </c>
      <c r="B20" s="6" t="s">
        <v>8</v>
      </c>
      <c r="C20" s="28">
        <v>0</v>
      </c>
      <c r="D20" s="18">
        <v>0</v>
      </c>
      <c r="E20" s="18">
        <v>15</v>
      </c>
      <c r="F20" s="27">
        <v>35</v>
      </c>
      <c r="G20" s="22">
        <f>G5-SUM(C20:F20)</f>
        <v>0</v>
      </c>
      <c r="H20" s="10">
        <f>SUMPRODUCT(C20:F20,C5:F5)+H5</f>
        <v>6150</v>
      </c>
      <c r="I20" s="10">
        <f>SUM(C20:F20)*$B$14-H20</f>
        <v>8850</v>
      </c>
      <c r="J20" s="23">
        <f>I20*(1-I5)</f>
        <v>6637.5</v>
      </c>
    </row>
    <row r="21" spans="1:10" ht="15.75" thickBot="1" x14ac:dyDescent="0.25">
      <c r="A21" s="57"/>
      <c r="B21" s="6" t="s">
        <v>9</v>
      </c>
      <c r="C21" s="18">
        <v>10</v>
      </c>
      <c r="D21" s="18">
        <v>0</v>
      </c>
      <c r="E21" s="18">
        <v>5</v>
      </c>
      <c r="F21" s="27">
        <v>0</v>
      </c>
      <c r="G21" s="22">
        <f>G6-SUM(C21:F21)</f>
        <v>35</v>
      </c>
      <c r="H21" s="10">
        <f>SUMPRODUCT(C21:F21,C6:F6)+H6</f>
        <v>2475</v>
      </c>
      <c r="I21" s="10">
        <f>SUM(C21:F21)*$B$14-H21</f>
        <v>2025</v>
      </c>
      <c r="J21" s="23">
        <f>I21*(1-I6)</f>
        <v>1518.75</v>
      </c>
    </row>
    <row r="22" spans="1:10" ht="15.75" thickBot="1" x14ac:dyDescent="0.25">
      <c r="A22" s="58"/>
      <c r="B22" s="6" t="s">
        <v>10</v>
      </c>
      <c r="C22" s="18">
        <v>20</v>
      </c>
      <c r="D22" s="18">
        <v>20</v>
      </c>
      <c r="E22" s="18">
        <v>0</v>
      </c>
      <c r="F22" s="27">
        <v>0</v>
      </c>
      <c r="G22" s="24">
        <f>G7-SUM(C22:F22)</f>
        <v>0</v>
      </c>
      <c r="H22" s="25">
        <f>SUMPRODUCT(C22:F22,C7:F7)+H7</f>
        <v>4650</v>
      </c>
      <c r="I22" s="25">
        <f>SUM(C22:F22)*$B$14-H22</f>
        <v>7350</v>
      </c>
      <c r="J22" s="26">
        <f>I22*(1-I7)</f>
        <v>5145</v>
      </c>
    </row>
    <row r="23" spans="1:10" ht="15.75" thickBot="1" x14ac:dyDescent="0.25">
      <c r="A23" s="51" t="s">
        <v>11</v>
      </c>
      <c r="B23" s="59"/>
      <c r="C23" s="6">
        <f>C8-SUM(C20:C22)</f>
        <v>0</v>
      </c>
      <c r="D23" s="6">
        <f>D8-SUM(D20:D22)</f>
        <v>0</v>
      </c>
      <c r="E23" s="6">
        <f>E8-SUM(E20:E22)</f>
        <v>0</v>
      </c>
      <c r="F23" s="6">
        <f>F8-SUM(F20:F22)</f>
        <v>0</v>
      </c>
    </row>
    <row r="24" spans="1:10" x14ac:dyDescent="0.2">
      <c r="H24">
        <f>SUM(H20:H22)</f>
        <v>13275</v>
      </c>
      <c r="J24">
        <f>SUM(J20:J22)</f>
        <v>13301.25</v>
      </c>
    </row>
  </sheetData>
  <mergeCells count="11">
    <mergeCell ref="G8:H8"/>
    <mergeCell ref="A9:A10"/>
    <mergeCell ref="A11:B11"/>
    <mergeCell ref="G11:H11"/>
    <mergeCell ref="A20:A22"/>
    <mergeCell ref="A23:B23"/>
    <mergeCell ref="C18:F18"/>
    <mergeCell ref="C3:F3"/>
    <mergeCell ref="A5:A7"/>
    <mergeCell ref="A8:B8"/>
    <mergeCell ref="A12:B12"/>
  </mergeCells>
  <phoneticPr fontId="0" type="noConversion"/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2"/>
  <sheetViews>
    <sheetView workbookViewId="0">
      <selection activeCell="C21" sqref="C21"/>
    </sheetView>
  </sheetViews>
  <sheetFormatPr defaultRowHeight="12.75" x14ac:dyDescent="0.2"/>
  <cols>
    <col min="1" max="1" width="13" customWidth="1"/>
    <col min="8" max="8" width="11.28515625" bestFit="1" customWidth="1"/>
    <col min="9" max="9" width="10.28515625" bestFit="1" customWidth="1"/>
    <col min="10" max="10" width="11.28515625" bestFit="1" customWidth="1"/>
  </cols>
  <sheetData>
    <row r="1" spans="1:9" x14ac:dyDescent="0.2">
      <c r="A1" s="8" t="s">
        <v>15</v>
      </c>
    </row>
    <row r="2" spans="1:9" ht="13.5" thickBot="1" x14ac:dyDescent="0.25"/>
    <row r="3" spans="1:9" ht="15.75" thickBot="1" x14ac:dyDescent="0.25">
      <c r="A3" s="1"/>
      <c r="B3" s="2"/>
      <c r="C3" s="53" t="s">
        <v>0</v>
      </c>
      <c r="D3" s="54"/>
      <c r="E3" s="54"/>
      <c r="F3" s="55"/>
      <c r="G3" s="2"/>
      <c r="H3" s="2"/>
    </row>
    <row r="4" spans="1:9" ht="30.75" thickBot="1" x14ac:dyDescent="0.25">
      <c r="A4" s="5"/>
      <c r="B4" s="6"/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7" t="s">
        <v>6</v>
      </c>
      <c r="I4" s="11" t="s">
        <v>16</v>
      </c>
    </row>
    <row r="5" spans="1:9" ht="15.75" thickBot="1" x14ac:dyDescent="0.25">
      <c r="A5" s="56" t="s">
        <v>7</v>
      </c>
      <c r="B5" s="6" t="s">
        <v>8</v>
      </c>
      <c r="C5" s="6">
        <f>Data!C5</f>
        <v>100</v>
      </c>
      <c r="D5" s="6">
        <f>Data!D5</f>
        <v>110</v>
      </c>
      <c r="E5" s="6">
        <f>Data!E5</f>
        <v>110</v>
      </c>
      <c r="F5" s="6">
        <f>Data!F5</f>
        <v>100</v>
      </c>
      <c r="G5" s="6">
        <f>Data!G5</f>
        <v>50</v>
      </c>
      <c r="H5" s="6">
        <f>Data!H5</f>
        <v>1000</v>
      </c>
      <c r="I5" s="17">
        <f>Data!I5</f>
        <v>0.25</v>
      </c>
    </row>
    <row r="6" spans="1:9" ht="15.75" thickBot="1" x14ac:dyDescent="0.25">
      <c r="A6" s="57"/>
      <c r="B6" s="6" t="s">
        <v>9</v>
      </c>
      <c r="C6" s="6">
        <f>Data!C6</f>
        <v>95</v>
      </c>
      <c r="D6" s="6">
        <f>Data!D6</f>
        <v>105</v>
      </c>
      <c r="E6" s="6">
        <f>Data!E6</f>
        <v>105</v>
      </c>
      <c r="F6" s="6">
        <f>Data!F6</f>
        <v>105</v>
      </c>
      <c r="G6" s="6">
        <f>Data!G6</f>
        <v>50</v>
      </c>
      <c r="H6" s="6">
        <f>Data!H6</f>
        <v>1000</v>
      </c>
      <c r="I6" s="17">
        <f>Data!I6</f>
        <v>0.25</v>
      </c>
    </row>
    <row r="7" spans="1:9" ht="15.75" thickBot="1" x14ac:dyDescent="0.25">
      <c r="A7" s="58"/>
      <c r="B7" s="6" t="s">
        <v>10</v>
      </c>
      <c r="C7" s="6">
        <f>Data!C7</f>
        <v>90</v>
      </c>
      <c r="D7" s="6">
        <f>Data!D7</f>
        <v>100</v>
      </c>
      <c r="E7" s="6">
        <f>Data!E7</f>
        <v>115</v>
      </c>
      <c r="F7" s="6">
        <f>Data!F7</f>
        <v>110</v>
      </c>
      <c r="G7" s="6">
        <f>Data!G7</f>
        <v>40</v>
      </c>
      <c r="H7" s="6">
        <f>Data!H7</f>
        <v>850</v>
      </c>
      <c r="I7" s="17">
        <f>Data!I7</f>
        <v>0.3</v>
      </c>
    </row>
    <row r="8" spans="1:9" ht="15.75" thickBot="1" x14ac:dyDescent="0.25">
      <c r="A8" s="51" t="s">
        <v>11</v>
      </c>
      <c r="B8" s="59"/>
      <c r="C8" s="6">
        <f>Data!C8</f>
        <v>30</v>
      </c>
      <c r="D8" s="6">
        <v>20</v>
      </c>
      <c r="E8" s="6">
        <f>Data!E8</f>
        <v>20</v>
      </c>
      <c r="F8" s="6">
        <f>Data!F8</f>
        <v>35</v>
      </c>
      <c r="G8" s="53"/>
      <c r="H8" s="54"/>
      <c r="I8" s="13"/>
    </row>
    <row r="9" spans="1:9" ht="15.75" thickBot="1" x14ac:dyDescent="0.25">
      <c r="A9" s="56" t="s">
        <v>12</v>
      </c>
      <c r="B9" s="6" t="s">
        <v>13</v>
      </c>
      <c r="C9" s="6">
        <f>Data!C9</f>
        <v>105</v>
      </c>
      <c r="D9" s="6">
        <f>Data!D9</f>
        <v>120</v>
      </c>
      <c r="E9" s="6">
        <f>Data!E9</f>
        <v>115</v>
      </c>
      <c r="F9" s="6">
        <f>Data!F9</f>
        <v>90</v>
      </c>
      <c r="G9" s="6">
        <f>Data!G9</f>
        <v>50</v>
      </c>
      <c r="H9" s="6">
        <f>Data!H9</f>
        <v>1000</v>
      </c>
      <c r="I9" s="17">
        <f>Data!I9</f>
        <v>0.2</v>
      </c>
    </row>
    <row r="10" spans="1:9" ht="15.75" thickBot="1" x14ac:dyDescent="0.25">
      <c r="A10" s="58"/>
      <c r="B10" s="6" t="s">
        <v>14</v>
      </c>
      <c r="C10" s="6">
        <f>Data!C10</f>
        <v>110</v>
      </c>
      <c r="D10" s="6">
        <f>Data!D10</f>
        <v>105</v>
      </c>
      <c r="E10" s="6">
        <f>Data!E10</f>
        <v>85</v>
      </c>
      <c r="F10" s="6">
        <f>Data!F10</f>
        <v>115</v>
      </c>
      <c r="G10" s="6">
        <f>Data!G10</f>
        <v>60</v>
      </c>
      <c r="H10" s="6">
        <f>Data!H10</f>
        <v>1150</v>
      </c>
      <c r="I10" s="17">
        <f>Data!I10</f>
        <v>0.35</v>
      </c>
    </row>
    <row r="11" spans="1:9" ht="15.75" thickBot="1" x14ac:dyDescent="0.25">
      <c r="A11" s="51" t="s">
        <v>11</v>
      </c>
      <c r="B11" s="59"/>
      <c r="C11" s="6">
        <f>Data!C11</f>
        <v>15</v>
      </c>
      <c r="D11" s="6">
        <f>Data!D11</f>
        <v>20</v>
      </c>
      <c r="E11" s="6">
        <f>Data!E11</f>
        <v>30</v>
      </c>
      <c r="F11" s="6">
        <f>Data!F11</f>
        <v>20</v>
      </c>
      <c r="G11" s="53"/>
      <c r="H11" s="55"/>
    </row>
    <row r="12" spans="1:9" ht="15.75" thickBot="1" x14ac:dyDescent="0.25">
      <c r="A12" s="51" t="s">
        <v>19</v>
      </c>
      <c r="B12" s="52"/>
      <c r="C12" s="6">
        <f>Data!C12</f>
        <v>45</v>
      </c>
      <c r="D12" s="6">
        <f>Data!D12</f>
        <v>35</v>
      </c>
      <c r="E12" s="6">
        <f>Data!E12</f>
        <v>50</v>
      </c>
      <c r="F12" s="6">
        <f>Data!F12</f>
        <v>55</v>
      </c>
      <c r="G12" s="16"/>
      <c r="H12" s="16"/>
    </row>
    <row r="13" spans="1:9" ht="15" x14ac:dyDescent="0.2">
      <c r="A13" s="15"/>
      <c r="B13" s="15"/>
      <c r="C13" s="16"/>
      <c r="D13" s="16"/>
      <c r="E13" s="16"/>
      <c r="F13" s="16"/>
      <c r="G13" s="16"/>
      <c r="H13" s="16"/>
    </row>
    <row r="14" spans="1:9" ht="15" x14ac:dyDescent="0.2">
      <c r="A14" s="15" t="s">
        <v>18</v>
      </c>
      <c r="B14" s="15">
        <f>Data!B14</f>
        <v>300</v>
      </c>
      <c r="C14" s="16"/>
      <c r="D14" s="16"/>
      <c r="E14" s="16"/>
      <c r="F14" s="16"/>
      <c r="G14" s="16"/>
      <c r="H14" s="16"/>
    </row>
    <row r="16" spans="1:9" x14ac:dyDescent="0.2">
      <c r="A16" s="8" t="s">
        <v>17</v>
      </c>
    </row>
    <row r="17" spans="1:10" ht="13.5" thickBot="1" x14ac:dyDescent="0.25"/>
    <row r="18" spans="1:10" ht="30.75" thickBot="1" x14ac:dyDescent="0.25">
      <c r="C18" s="60" t="s">
        <v>23</v>
      </c>
      <c r="D18" s="61"/>
      <c r="E18" s="61"/>
      <c r="F18" s="62"/>
      <c r="G18" s="29" t="s">
        <v>5</v>
      </c>
      <c r="H18" s="30" t="s">
        <v>20</v>
      </c>
      <c r="I18" s="30" t="s">
        <v>21</v>
      </c>
      <c r="J18" s="31" t="s">
        <v>22</v>
      </c>
    </row>
    <row r="19" spans="1:10" ht="15.75" thickBot="1" x14ac:dyDescent="0.25">
      <c r="A19" s="56" t="s">
        <v>12</v>
      </c>
      <c r="B19" s="6" t="s">
        <v>13</v>
      </c>
      <c r="C19" s="6">
        <v>15</v>
      </c>
      <c r="D19" s="6">
        <v>15</v>
      </c>
      <c r="E19" s="6">
        <v>0</v>
      </c>
      <c r="F19" s="6">
        <v>20</v>
      </c>
      <c r="G19" s="32">
        <f>G9-SUM(C19:F19)</f>
        <v>0</v>
      </c>
      <c r="H19" s="34">
        <f>SUMPRODUCT(C19:F19,C9:F9)+H9</f>
        <v>6175</v>
      </c>
      <c r="I19" s="34">
        <f>SUM(C19:F19)*$B$14-H19</f>
        <v>8825</v>
      </c>
      <c r="J19" s="35">
        <f>I19*(1-I9)</f>
        <v>7060</v>
      </c>
    </row>
    <row r="20" spans="1:10" ht="15.75" thickBot="1" x14ac:dyDescent="0.25">
      <c r="A20" s="58"/>
      <c r="B20" s="6" t="s">
        <v>14</v>
      </c>
      <c r="C20" s="6">
        <v>0</v>
      </c>
      <c r="D20" s="6">
        <v>5</v>
      </c>
      <c r="E20" s="6">
        <v>30</v>
      </c>
      <c r="F20" s="6">
        <v>0</v>
      </c>
      <c r="G20" s="33">
        <f>G10-SUM(C20:F20)</f>
        <v>25</v>
      </c>
      <c r="H20" s="36">
        <f>SUMPRODUCT(C20:F20,C10:F10)+H10</f>
        <v>4225</v>
      </c>
      <c r="I20" s="36">
        <f>SUM(C20:F20)*$B$14-H20</f>
        <v>6275</v>
      </c>
      <c r="J20" s="37">
        <f>I20*(1-I10)</f>
        <v>4078.75</v>
      </c>
    </row>
    <row r="21" spans="1:10" ht="15.75" thickBot="1" x14ac:dyDescent="0.25">
      <c r="A21" s="51" t="s">
        <v>11</v>
      </c>
      <c r="B21" s="59"/>
      <c r="C21" s="6">
        <f>C11-SUM(C19:C20)</f>
        <v>0</v>
      </c>
      <c r="D21" s="6">
        <f>D11-SUM(D19:D20)</f>
        <v>0</v>
      </c>
      <c r="E21" s="6">
        <f>E11-SUM(E19:E20)</f>
        <v>0</v>
      </c>
      <c r="F21" s="6">
        <f>F11-SUM(F19:F20)</f>
        <v>0</v>
      </c>
    </row>
    <row r="22" spans="1:10" x14ac:dyDescent="0.2">
      <c r="H22" s="38">
        <f>SUM(H19:H20)</f>
        <v>10400</v>
      </c>
      <c r="J22" s="38">
        <f>SUM(J19:J20)</f>
        <v>11138.75</v>
      </c>
    </row>
  </sheetData>
  <mergeCells count="11">
    <mergeCell ref="A19:A20"/>
    <mergeCell ref="A21:B21"/>
    <mergeCell ref="C18:F18"/>
    <mergeCell ref="C3:F3"/>
    <mergeCell ref="A5:A7"/>
    <mergeCell ref="A8:B8"/>
    <mergeCell ref="A12:B12"/>
    <mergeCell ref="G8:H8"/>
    <mergeCell ref="A9:A10"/>
    <mergeCell ref="A11:B11"/>
    <mergeCell ref="G11:H11"/>
  </mergeCells>
  <phoneticPr fontId="0" type="noConversion"/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5"/>
  <sheetViews>
    <sheetView workbookViewId="0">
      <selection activeCell="H29" sqref="H29"/>
    </sheetView>
  </sheetViews>
  <sheetFormatPr defaultRowHeight="12.75" x14ac:dyDescent="0.2"/>
  <cols>
    <col min="1" max="1" width="13" customWidth="1"/>
    <col min="7" max="7" width="10.42578125" customWidth="1"/>
    <col min="8" max="8" width="11.28515625" bestFit="1" customWidth="1"/>
    <col min="9" max="9" width="10.28515625" bestFit="1" customWidth="1"/>
    <col min="10" max="11" width="11.28515625" bestFit="1" customWidth="1"/>
  </cols>
  <sheetData>
    <row r="1" spans="1:9" x14ac:dyDescent="0.2">
      <c r="A1" s="8" t="s">
        <v>15</v>
      </c>
    </row>
    <row r="2" spans="1:9" ht="13.5" thickBot="1" x14ac:dyDescent="0.25"/>
    <row r="3" spans="1:9" ht="15.75" thickBot="1" x14ac:dyDescent="0.25">
      <c r="A3" s="1"/>
      <c r="B3" s="2"/>
      <c r="C3" s="53" t="s">
        <v>0</v>
      </c>
      <c r="D3" s="54"/>
      <c r="E3" s="54"/>
      <c r="F3" s="55"/>
      <c r="G3" s="2"/>
      <c r="H3" s="2"/>
    </row>
    <row r="4" spans="1:9" ht="30.75" thickBot="1" x14ac:dyDescent="0.25">
      <c r="A4" s="5"/>
      <c r="B4" s="6"/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7" t="s">
        <v>6</v>
      </c>
      <c r="I4" s="11" t="s">
        <v>16</v>
      </c>
    </row>
    <row r="5" spans="1:9" ht="15.75" thickBot="1" x14ac:dyDescent="0.25">
      <c r="A5" s="56" t="s">
        <v>7</v>
      </c>
      <c r="B5" s="6" t="s">
        <v>8</v>
      </c>
      <c r="C5" s="6">
        <f>Data!C5</f>
        <v>100</v>
      </c>
      <c r="D5" s="6">
        <f>Data!D5</f>
        <v>110</v>
      </c>
      <c r="E5" s="6">
        <f>Data!E5</f>
        <v>110</v>
      </c>
      <c r="F5" s="6">
        <f>Data!F5</f>
        <v>100</v>
      </c>
      <c r="G5" s="6">
        <f>Data!G5</f>
        <v>50</v>
      </c>
      <c r="H5" s="6">
        <f>Data!H5</f>
        <v>1000</v>
      </c>
      <c r="I5" s="17">
        <f>Data!I5</f>
        <v>0.25</v>
      </c>
    </row>
    <row r="6" spans="1:9" ht="15.75" thickBot="1" x14ac:dyDescent="0.25">
      <c r="A6" s="57"/>
      <c r="B6" s="6" t="s">
        <v>9</v>
      </c>
      <c r="C6" s="6">
        <f>Data!C6</f>
        <v>95</v>
      </c>
      <c r="D6" s="6">
        <f>Data!D6</f>
        <v>105</v>
      </c>
      <c r="E6" s="6">
        <f>Data!E6</f>
        <v>105</v>
      </c>
      <c r="F6" s="6">
        <f>Data!F6</f>
        <v>105</v>
      </c>
      <c r="G6" s="6">
        <f>Data!G6</f>
        <v>50</v>
      </c>
      <c r="H6" s="6">
        <f>Data!H6</f>
        <v>1000</v>
      </c>
      <c r="I6" s="17">
        <f>Data!I6</f>
        <v>0.25</v>
      </c>
    </row>
    <row r="7" spans="1:9" ht="15.75" thickBot="1" x14ac:dyDescent="0.25">
      <c r="A7" s="58"/>
      <c r="B7" s="6" t="s">
        <v>10</v>
      </c>
      <c r="C7" s="6">
        <f>Data!C7</f>
        <v>90</v>
      </c>
      <c r="D7" s="6">
        <f>Data!D7</f>
        <v>100</v>
      </c>
      <c r="E7" s="6">
        <f>Data!E7</f>
        <v>115</v>
      </c>
      <c r="F7" s="6">
        <f>Data!F7</f>
        <v>110</v>
      </c>
      <c r="G7" s="6">
        <f>Data!G7</f>
        <v>40</v>
      </c>
      <c r="H7" s="6">
        <f>Data!H7</f>
        <v>850</v>
      </c>
      <c r="I7" s="17">
        <f>Data!I7</f>
        <v>0.3</v>
      </c>
    </row>
    <row r="8" spans="1:9" ht="15.75" thickBot="1" x14ac:dyDescent="0.25">
      <c r="A8" s="51" t="s">
        <v>11</v>
      </c>
      <c r="B8" s="59"/>
      <c r="C8" s="6">
        <f>Data!C8</f>
        <v>30</v>
      </c>
      <c r="D8" s="6">
        <v>20</v>
      </c>
      <c r="E8" s="6">
        <f>Data!E8</f>
        <v>20</v>
      </c>
      <c r="F8" s="6">
        <f>Data!F8</f>
        <v>35</v>
      </c>
      <c r="G8" s="53"/>
      <c r="H8" s="54"/>
      <c r="I8" s="13"/>
    </row>
    <row r="9" spans="1:9" ht="15.75" thickBot="1" x14ac:dyDescent="0.25">
      <c r="A9" s="56" t="s">
        <v>12</v>
      </c>
      <c r="B9" s="6" t="s">
        <v>13</v>
      </c>
      <c r="C9" s="6">
        <f>Data!C9</f>
        <v>105</v>
      </c>
      <c r="D9" s="6">
        <f>Data!D9</f>
        <v>120</v>
      </c>
      <c r="E9" s="6">
        <f>Data!E9</f>
        <v>115</v>
      </c>
      <c r="F9" s="6">
        <f>Data!F9</f>
        <v>90</v>
      </c>
      <c r="G9" s="6">
        <f>Data!G9</f>
        <v>50</v>
      </c>
      <c r="H9" s="6">
        <f>Data!H9</f>
        <v>1000</v>
      </c>
      <c r="I9" s="17">
        <f>Data!I9</f>
        <v>0.2</v>
      </c>
    </row>
    <row r="10" spans="1:9" ht="15.75" thickBot="1" x14ac:dyDescent="0.25">
      <c r="A10" s="58"/>
      <c r="B10" s="6" t="s">
        <v>14</v>
      </c>
      <c r="C10" s="6">
        <f>Data!C10</f>
        <v>110</v>
      </c>
      <c r="D10" s="6">
        <f>Data!D10</f>
        <v>105</v>
      </c>
      <c r="E10" s="6">
        <f>Data!E10</f>
        <v>85</v>
      </c>
      <c r="F10" s="6">
        <f>Data!F10</f>
        <v>115</v>
      </c>
      <c r="G10" s="6">
        <f>Data!G10</f>
        <v>60</v>
      </c>
      <c r="H10" s="6">
        <f>Data!H10</f>
        <v>1150</v>
      </c>
      <c r="I10" s="17">
        <f>Data!I10</f>
        <v>0.35</v>
      </c>
    </row>
    <row r="11" spans="1:9" ht="15.75" thickBot="1" x14ac:dyDescent="0.25">
      <c r="A11" s="51" t="s">
        <v>11</v>
      </c>
      <c r="B11" s="59"/>
      <c r="C11" s="6">
        <f>Data!C11</f>
        <v>15</v>
      </c>
      <c r="D11" s="6">
        <f>Data!D11</f>
        <v>20</v>
      </c>
      <c r="E11" s="6">
        <f>Data!E11</f>
        <v>30</v>
      </c>
      <c r="F11" s="6">
        <f>Data!F11</f>
        <v>20</v>
      </c>
      <c r="G11" s="53"/>
      <c r="H11" s="55"/>
    </row>
    <row r="12" spans="1:9" ht="15.75" thickBot="1" x14ac:dyDescent="0.25">
      <c r="A12" s="51" t="s">
        <v>19</v>
      </c>
      <c r="B12" s="52"/>
      <c r="C12" s="6">
        <f>Data!C12</f>
        <v>45</v>
      </c>
      <c r="D12" s="6">
        <f>Data!D12</f>
        <v>35</v>
      </c>
      <c r="E12" s="6">
        <f>Data!E12</f>
        <v>50</v>
      </c>
      <c r="F12" s="6">
        <f>Data!F12</f>
        <v>55</v>
      </c>
      <c r="G12" s="16"/>
      <c r="H12" s="16"/>
    </row>
    <row r="13" spans="1:9" ht="15" x14ac:dyDescent="0.2">
      <c r="A13" s="15"/>
      <c r="B13" s="15"/>
      <c r="C13" s="16"/>
      <c r="D13" s="16"/>
      <c r="E13" s="16"/>
      <c r="F13" s="16"/>
      <c r="G13" s="16"/>
      <c r="H13" s="16"/>
    </row>
    <row r="14" spans="1:9" ht="15" x14ac:dyDescent="0.2">
      <c r="A14" s="15" t="s">
        <v>18</v>
      </c>
      <c r="B14" s="15">
        <f>Data!B14</f>
        <v>300</v>
      </c>
      <c r="C14" s="16"/>
      <c r="D14" s="16"/>
      <c r="E14" s="16"/>
      <c r="F14" s="16"/>
      <c r="G14" s="16"/>
      <c r="H14" s="16"/>
    </row>
    <row r="16" spans="1:9" x14ac:dyDescent="0.2">
      <c r="A16" s="8" t="s">
        <v>17</v>
      </c>
    </row>
    <row r="17" spans="1:11" ht="13.5" thickBot="1" x14ac:dyDescent="0.25"/>
    <row r="18" spans="1:11" ht="30.75" thickBot="1" x14ac:dyDescent="0.25">
      <c r="C18" s="60" t="s">
        <v>23</v>
      </c>
      <c r="D18" s="61"/>
      <c r="E18" s="61"/>
      <c r="F18" s="61"/>
      <c r="G18" s="42" t="s">
        <v>25</v>
      </c>
      <c r="H18" s="20" t="s">
        <v>5</v>
      </c>
      <c r="I18" s="20" t="s">
        <v>20</v>
      </c>
      <c r="J18" s="20" t="s">
        <v>21</v>
      </c>
      <c r="K18" s="21" t="s">
        <v>22</v>
      </c>
    </row>
    <row r="19" spans="1:11" ht="15.75" thickBot="1" x14ac:dyDescent="0.25">
      <c r="A19" s="56" t="s">
        <v>24</v>
      </c>
      <c r="B19" s="1" t="s">
        <v>8</v>
      </c>
      <c r="C19" s="6">
        <v>0</v>
      </c>
      <c r="D19" s="6">
        <v>0</v>
      </c>
      <c r="E19" s="6">
        <v>0</v>
      </c>
      <c r="F19" s="7">
        <v>5.0000000019184689</v>
      </c>
      <c r="G19" s="22">
        <v>1</v>
      </c>
      <c r="H19" s="10">
        <f>G19*G5-SUM(C19:F19)</f>
        <v>44.999999998081535</v>
      </c>
      <c r="I19" s="40">
        <f>SUMPRODUCT(C19:F19,C5:F5)+H5*G19</f>
        <v>1500.000000191847</v>
      </c>
      <c r="J19" s="40">
        <f>SUM(C19:F19)*$B$14-I19</f>
        <v>3.8369375943148043E-7</v>
      </c>
      <c r="K19" s="43">
        <f>J19*(1-I9)</f>
        <v>3.0695500754518438E-7</v>
      </c>
    </row>
    <row r="20" spans="1:11" ht="15.75" thickBot="1" x14ac:dyDescent="0.25">
      <c r="A20" s="57"/>
      <c r="B20" s="6" t="s">
        <v>9</v>
      </c>
      <c r="C20" s="6">
        <v>30.000000017620899</v>
      </c>
      <c r="D20" s="6">
        <v>0</v>
      </c>
      <c r="E20" s="6">
        <v>0</v>
      </c>
      <c r="F20" s="7">
        <v>0</v>
      </c>
      <c r="G20" s="22">
        <v>1</v>
      </c>
      <c r="H20" s="10">
        <f>G20*G6-SUM(C20:F20)</f>
        <v>19.999999982379101</v>
      </c>
      <c r="I20" s="40">
        <f>SUMPRODUCT(C20:F20,C6:F6)+H6*G20</f>
        <v>3850.0000016739855</v>
      </c>
      <c r="J20" s="40">
        <f>SUM(C20:F20)*$B$14-I20</f>
        <v>5150.0000036122838</v>
      </c>
      <c r="K20" s="43">
        <f>J20*(1-I10)</f>
        <v>3347.5000023479847</v>
      </c>
    </row>
    <row r="21" spans="1:11" ht="15.75" thickBot="1" x14ac:dyDescent="0.25">
      <c r="A21" s="57"/>
      <c r="B21" s="6" t="s">
        <v>10</v>
      </c>
      <c r="C21" s="6">
        <v>14.999999982245889</v>
      </c>
      <c r="D21" s="6">
        <v>25.000000009804918</v>
      </c>
      <c r="E21" s="6">
        <v>0</v>
      </c>
      <c r="F21" s="7">
        <v>0</v>
      </c>
      <c r="G21" s="22">
        <v>1</v>
      </c>
      <c r="H21" s="10">
        <f>G21*G7-SUM(C21:F21)</f>
        <v>7.9491968563161208E-9</v>
      </c>
      <c r="I21" s="40">
        <f>SUMPRODUCT(C21:F21,C7:F7)+H7*G21</f>
        <v>4699.9999993826214</v>
      </c>
      <c r="J21" s="40">
        <f>SUM(C21:F21)*$B$14-I21</f>
        <v>7299.9999982326199</v>
      </c>
      <c r="K21" s="43">
        <f>J21*(1-I11)</f>
        <v>7299.9999982326199</v>
      </c>
    </row>
    <row r="22" spans="1:11" ht="15.75" thickBot="1" x14ac:dyDescent="0.25">
      <c r="A22" s="63"/>
      <c r="B22" s="6" t="s">
        <v>13</v>
      </c>
      <c r="C22" s="6">
        <v>0</v>
      </c>
      <c r="D22" s="6">
        <v>0</v>
      </c>
      <c r="E22" s="6">
        <v>0</v>
      </c>
      <c r="F22" s="7">
        <v>50</v>
      </c>
      <c r="G22" s="22">
        <v>1</v>
      </c>
      <c r="H22" s="10">
        <f>G22*G9-SUM(C22:F22)</f>
        <v>0</v>
      </c>
      <c r="I22" s="41">
        <f>SUMPRODUCT(C22:F22,C9:F9)+H9*G22</f>
        <v>5500</v>
      </c>
      <c r="J22" s="40">
        <f>SUM(C22:F22)*$B$14-I22</f>
        <v>9500</v>
      </c>
      <c r="K22" s="44">
        <f>J22*(1-I9)</f>
        <v>7600</v>
      </c>
    </row>
    <row r="23" spans="1:11" ht="15.75" thickBot="1" x14ac:dyDescent="0.25">
      <c r="A23" s="64"/>
      <c r="B23" s="6" t="s">
        <v>14</v>
      </c>
      <c r="C23" s="6">
        <v>0</v>
      </c>
      <c r="D23" s="6">
        <v>9.9999999999999929</v>
      </c>
      <c r="E23" s="6">
        <v>50</v>
      </c>
      <c r="F23" s="7">
        <v>0</v>
      </c>
      <c r="G23" s="24">
        <v>1</v>
      </c>
      <c r="H23" s="25">
        <f>G23*G10-SUM(C23:F23)</f>
        <v>0</v>
      </c>
      <c r="I23" s="45">
        <f>SUMPRODUCT(C23:F23,C10:F10)+H10*G23</f>
        <v>6449.9999999999991</v>
      </c>
      <c r="J23" s="46">
        <f>SUM(C23:F23)*$B$14-I23</f>
        <v>11549.999999999996</v>
      </c>
      <c r="K23" s="47">
        <f>J23*(1-I10)</f>
        <v>7507.4999999999982</v>
      </c>
    </row>
    <row r="24" spans="1:11" ht="13.5" thickBot="1" x14ac:dyDescent="0.25">
      <c r="A24" s="48" t="s">
        <v>11</v>
      </c>
      <c r="B24" s="4"/>
      <c r="C24" s="49">
        <f>C12-SUM(C19:C23)</f>
        <v>1.3321255210030358E-10</v>
      </c>
      <c r="D24" s="49">
        <f>D12-SUM(D19:D23)</f>
        <v>-9.8049071084460593E-9</v>
      </c>
      <c r="E24" s="49">
        <f>E12-SUM(E19:E23)</f>
        <v>0</v>
      </c>
      <c r="F24" s="50">
        <f>F12-SUM(F19:F23)</f>
        <v>-1.9184653865522705E-9</v>
      </c>
    </row>
    <row r="25" spans="1:11" x14ac:dyDescent="0.2">
      <c r="I25" s="39">
        <f>SUM(I19:I23)</f>
        <v>22000.000001248452</v>
      </c>
      <c r="K25" s="39">
        <f>SUM(K19:K23)</f>
        <v>25755.000000887558</v>
      </c>
    </row>
  </sheetData>
  <mergeCells count="10">
    <mergeCell ref="G8:H8"/>
    <mergeCell ref="A9:A10"/>
    <mergeCell ref="A11:B11"/>
    <mergeCell ref="G11:H11"/>
    <mergeCell ref="A19:A23"/>
    <mergeCell ref="C18:F18"/>
    <mergeCell ref="C3:F3"/>
    <mergeCell ref="A5:A7"/>
    <mergeCell ref="A8:B8"/>
    <mergeCell ref="A12:B12"/>
  </mergeCells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Hot&amp;Cold</vt:lpstr>
      <vt:lpstr>CaldoFreddo</vt:lpstr>
      <vt:lpstr>Merged</vt:lpstr>
    </vt:vector>
  </TitlesOfParts>
  <Company>Kellogg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Chapter 5 Problem 8</dc:subject>
  <dc:creator>Jay Mabe</dc:creator>
  <cp:lastModifiedBy>Jay Mabe</cp:lastModifiedBy>
  <dcterms:created xsi:type="dcterms:W3CDTF">2005-01-07T15:52:03Z</dcterms:created>
  <dcterms:modified xsi:type="dcterms:W3CDTF">2014-06-13T19:59:05Z</dcterms:modified>
</cp:coreProperties>
</file>